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72"/>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1'!$A$1:$S$27</definedName>
    <definedName name="_xlnm._FilterDatabase" localSheetId="1" hidden="1">'PA 2'!$A$1:$S$68</definedName>
    <definedName name="_xlnm._FilterDatabase" localSheetId="2" hidden="1">'PA 3'!$A$1:$S$43</definedName>
    <definedName name="_xlnm._FilterDatabase" localSheetId="3" hidden="1">'PA 4'!$A$1:$S$104</definedName>
    <definedName name="_xlnm._FilterDatabase" localSheetId="4" hidden="1">'PA 5'!$A$1:$S$57</definedName>
    <definedName name="_xlnm._FilterDatabase" localSheetId="5" hidden="1">'PA 6 TA'!$A$1:$Q$19</definedName>
    <definedName name="_xlnm.Print_Area" localSheetId="0">'PA 1'!$A$1:$S$30</definedName>
    <definedName name="_xlnm.Print_Area" localSheetId="1">'PA 2'!$A$1:$S$71</definedName>
    <definedName name="_xlnm.Print_Area" localSheetId="2">'PA 3'!$A$1:$S$46</definedName>
    <definedName name="_xlnm.Print_Area" localSheetId="3">'PA 4'!$A$1:$S$107</definedName>
    <definedName name="_xlnm.Print_Area" localSheetId="4">'PA 5'!$A$1:$S$60</definedName>
    <definedName name="_xlnm.Print_Area" localSheetId="5">'PA 6 TA'!$A$1:$Q$22</definedName>
    <definedName name="Z_02C2D61B_970D_4DFF_82AB_7705A5B1ACD2_.wvu.FilterData" localSheetId="0" hidden="1">'PA 1'!$A$1:$S$27</definedName>
    <definedName name="Z_02C2D61B_970D_4DFF_82AB_7705A5B1ACD2_.wvu.FilterData" localSheetId="1" hidden="1">'PA 2'!$A$1:$S$68</definedName>
    <definedName name="Z_02C2D61B_970D_4DFF_82AB_7705A5B1ACD2_.wvu.FilterData" localSheetId="2" hidden="1">'PA 3'!$A$1:$S$43</definedName>
    <definedName name="Z_02C2D61B_970D_4DFF_82AB_7705A5B1ACD2_.wvu.FilterData" localSheetId="3" hidden="1">'PA 4'!$A$1:$S$104</definedName>
    <definedName name="Z_02C2D61B_970D_4DFF_82AB_7705A5B1ACD2_.wvu.FilterData" localSheetId="4" hidden="1">'PA 5'!$A$1:$S$57</definedName>
    <definedName name="Z_02C2D61B_970D_4DFF_82AB_7705A5B1ACD2_.wvu.FilterData" localSheetId="5" hidden="1">'PA 6 TA'!$A$1:$Q$19</definedName>
    <definedName name="Z_02C2D61B_970D_4DFF_82AB_7705A5B1ACD2_.wvu.PrintArea" localSheetId="0" hidden="1">'PA 1'!$A$1:$S$30</definedName>
    <definedName name="Z_02C2D61B_970D_4DFF_82AB_7705A5B1ACD2_.wvu.PrintArea" localSheetId="1" hidden="1">'PA 2'!$A$1:$S$71</definedName>
    <definedName name="Z_02C2D61B_970D_4DFF_82AB_7705A5B1ACD2_.wvu.PrintArea" localSheetId="2" hidden="1">'PA 3'!$A$1:$S$46</definedName>
    <definedName name="Z_02C2D61B_970D_4DFF_82AB_7705A5B1ACD2_.wvu.PrintArea" localSheetId="3" hidden="1">'PA 4'!$A$1:$S$107</definedName>
    <definedName name="Z_02C2D61B_970D_4DFF_82AB_7705A5B1ACD2_.wvu.PrintArea" localSheetId="4" hidden="1">'PA 5'!$A$1:$S$60</definedName>
    <definedName name="Z_02C2D61B_970D_4DFF_82AB_7705A5B1ACD2_.wvu.PrintArea" localSheetId="5" hidden="1">'PA 6 TA'!$A$1:$Q$22</definedName>
    <definedName name="Z_20B730D3_BB9C_4CE3_9A4A_D192EB334790_.wvu.FilterData" localSheetId="0" hidden="1">'PA 1'!$A$1:$S$27</definedName>
    <definedName name="Z_20B730D3_BB9C_4CE3_9A4A_D192EB334790_.wvu.FilterData" localSheetId="1" hidden="1">'PA 2'!$A$1:$S$68</definedName>
    <definedName name="Z_20B730D3_BB9C_4CE3_9A4A_D192EB334790_.wvu.FilterData" localSheetId="2" hidden="1">'PA 3'!$A$1:$S$43</definedName>
    <definedName name="Z_20B730D3_BB9C_4CE3_9A4A_D192EB334790_.wvu.FilterData" localSheetId="3" hidden="1">'PA 4'!$A$1:$S$104</definedName>
    <definedName name="Z_20B730D3_BB9C_4CE3_9A4A_D192EB334790_.wvu.FilterData" localSheetId="4" hidden="1">'PA 5'!$A$1:$S$57</definedName>
    <definedName name="Z_20B730D3_BB9C_4CE3_9A4A_D192EB334790_.wvu.FilterData" localSheetId="5" hidden="1">'PA 6 TA'!$A$1:$Q$19</definedName>
    <definedName name="Z_20B730D3_BB9C_4CE3_9A4A_D192EB334790_.wvu.PrintArea" localSheetId="0" hidden="1">'PA 1'!$A$1:$S$30</definedName>
    <definedName name="Z_20B730D3_BB9C_4CE3_9A4A_D192EB334790_.wvu.PrintArea" localSheetId="1" hidden="1">'PA 2'!$A$1:$S$71</definedName>
    <definedName name="Z_20B730D3_BB9C_4CE3_9A4A_D192EB334790_.wvu.PrintArea" localSheetId="2" hidden="1">'PA 3'!$A$1:$S$46</definedName>
    <definedName name="Z_20B730D3_BB9C_4CE3_9A4A_D192EB334790_.wvu.PrintArea" localSheetId="3" hidden="1">'PA 4'!$A$1:$S$107</definedName>
    <definedName name="Z_20B730D3_BB9C_4CE3_9A4A_D192EB334790_.wvu.PrintArea" localSheetId="4" hidden="1">'PA 5'!$A$1:$S$60</definedName>
    <definedName name="Z_20B730D3_BB9C_4CE3_9A4A_D192EB334790_.wvu.PrintArea" localSheetId="5" hidden="1">'PA 6 TA'!$A$1:$Q$22</definedName>
    <definedName name="Z_281F4DBA_DE33_4996_8447_FD9B9FD3CB21_.wvu.FilterData" localSheetId="0" hidden="1">'PA 1'!$A$1:$S$27</definedName>
    <definedName name="Z_281F4DBA_DE33_4996_8447_FD9B9FD3CB21_.wvu.FilterData" localSheetId="1" hidden="1">'PA 2'!$A$1:$S$68</definedName>
    <definedName name="Z_281F4DBA_DE33_4996_8447_FD9B9FD3CB21_.wvu.FilterData" localSheetId="2" hidden="1">'PA 3'!$A$1:$S$43</definedName>
    <definedName name="Z_281F4DBA_DE33_4996_8447_FD9B9FD3CB21_.wvu.FilterData" localSheetId="3" hidden="1">'PA 4'!$A$1:$S$104</definedName>
    <definedName name="Z_281F4DBA_DE33_4996_8447_FD9B9FD3CB21_.wvu.FilterData" localSheetId="4" hidden="1">'PA 5'!$A$1:$S$57</definedName>
    <definedName name="Z_281F4DBA_DE33_4996_8447_FD9B9FD3CB21_.wvu.FilterData" localSheetId="5" hidden="1">'PA 6 TA'!$A$1:$Q$19</definedName>
    <definedName name="Z_281F4DBA_DE33_4996_8447_FD9B9FD3CB21_.wvu.PrintArea" localSheetId="0" hidden="1">'PA 1'!$A$1:$S$30</definedName>
    <definedName name="Z_281F4DBA_DE33_4996_8447_FD9B9FD3CB21_.wvu.PrintArea" localSheetId="1" hidden="1">'PA 2'!$A$1:$S$71</definedName>
    <definedName name="Z_281F4DBA_DE33_4996_8447_FD9B9FD3CB21_.wvu.PrintArea" localSheetId="2" hidden="1">'PA 3'!$A$1:$S$46</definedName>
    <definedName name="Z_281F4DBA_DE33_4996_8447_FD9B9FD3CB21_.wvu.PrintArea" localSheetId="3" hidden="1">'PA 4'!$A$1:$S$107</definedName>
    <definedName name="Z_281F4DBA_DE33_4996_8447_FD9B9FD3CB21_.wvu.PrintArea" localSheetId="4" hidden="1">'PA 5'!$A$1:$S$60</definedName>
    <definedName name="Z_281F4DBA_DE33_4996_8447_FD9B9FD3CB21_.wvu.PrintArea" localSheetId="5" hidden="1">'PA 6 TA'!$A$1:$Q$22</definedName>
    <definedName name="Z_DC306EDA_CC9C_451C_B19A_DBA2251BE780_.wvu.FilterData" localSheetId="0" hidden="1">'PA 1'!$A$1:$S$27</definedName>
    <definedName name="Z_DC306EDA_CC9C_451C_B19A_DBA2251BE780_.wvu.FilterData" localSheetId="1" hidden="1">'PA 2'!$A$1:$S$68</definedName>
    <definedName name="Z_DC306EDA_CC9C_451C_B19A_DBA2251BE780_.wvu.FilterData" localSheetId="2" hidden="1">'PA 3'!$A$1:$S$43</definedName>
    <definedName name="Z_DC306EDA_CC9C_451C_B19A_DBA2251BE780_.wvu.FilterData" localSheetId="3" hidden="1">'PA 4'!$A$1:$S$104</definedName>
    <definedName name="Z_DC306EDA_CC9C_451C_B19A_DBA2251BE780_.wvu.FilterData" localSheetId="4" hidden="1">'PA 5'!$A$1:$S$57</definedName>
    <definedName name="Z_DC306EDA_CC9C_451C_B19A_DBA2251BE780_.wvu.FilterData" localSheetId="5" hidden="1">'PA 6 TA'!$A$1:$Q$19</definedName>
    <definedName name="Z_DC306EDA_CC9C_451C_B19A_DBA2251BE780_.wvu.PrintArea" localSheetId="0" hidden="1">'PA 1'!$A$1:$S$30</definedName>
    <definedName name="Z_DC306EDA_CC9C_451C_B19A_DBA2251BE780_.wvu.PrintArea" localSheetId="1" hidden="1">'PA 2'!$A$1:$S$71</definedName>
    <definedName name="Z_DC306EDA_CC9C_451C_B19A_DBA2251BE780_.wvu.PrintArea" localSheetId="2" hidden="1">'PA 3'!$A$1:$S$46</definedName>
    <definedName name="Z_DC306EDA_CC9C_451C_B19A_DBA2251BE780_.wvu.PrintArea" localSheetId="3" hidden="1">'PA 4'!$A$1:$S$107</definedName>
    <definedName name="Z_DC306EDA_CC9C_451C_B19A_DBA2251BE780_.wvu.PrintArea" localSheetId="4" hidden="1">'PA 5'!$A$1:$S$60</definedName>
    <definedName name="Z_DC306EDA_CC9C_451C_B19A_DBA2251BE780_.wvu.PrintArea" localSheetId="5" hidden="1">'PA 6 TA'!$A$1:$Q$22</definedName>
  </definedNames>
  <calcPr calcId="152511"/>
</workbook>
</file>

<file path=xl/calcChain.xml><?xml version="1.0" encoding="utf-8"?>
<calcChain xmlns="http://schemas.openxmlformats.org/spreadsheetml/2006/main">
  <c r="P17" i="5" l="1"/>
  <c r="P18" i="5"/>
  <c r="N17" i="5"/>
  <c r="N18" i="5"/>
  <c r="M42" i="4" l="1"/>
  <c r="N22" i="2" l="1"/>
  <c r="P22" i="2"/>
  <c r="R22" i="2"/>
  <c r="M22" i="2"/>
  <c r="N56" i="8" l="1"/>
  <c r="P56" i="8"/>
  <c r="R56" i="8"/>
  <c r="M56" i="8"/>
  <c r="M103" i="6" l="1"/>
  <c r="N60" i="3" l="1"/>
  <c r="P60" i="3"/>
  <c r="R60" i="3"/>
  <c r="M60" i="3"/>
  <c r="N26" i="2" l="1"/>
  <c r="P26" i="2"/>
  <c r="R26" i="2"/>
  <c r="M26" i="2"/>
  <c r="R57" i="8" l="1"/>
  <c r="P57" i="8"/>
  <c r="N57" i="8"/>
  <c r="R34" i="4" l="1"/>
  <c r="P34" i="4"/>
  <c r="N34" i="4"/>
  <c r="R32" i="4"/>
  <c r="N8" i="6" l="1"/>
  <c r="N103" i="6" s="1"/>
  <c r="R8" i="6" l="1"/>
  <c r="R103" i="6" s="1"/>
  <c r="P8" i="6"/>
  <c r="P103" i="6" s="1"/>
  <c r="P104" i="6" l="1"/>
  <c r="R104" i="6"/>
  <c r="R14" i="2"/>
  <c r="R30" i="4" l="1"/>
  <c r="P30" i="4"/>
  <c r="N30" i="4"/>
  <c r="R27" i="4" l="1"/>
  <c r="P27" i="4"/>
  <c r="N27" i="4"/>
  <c r="N15" i="5" l="1"/>
  <c r="P15" i="5" l="1"/>
  <c r="P16" i="5"/>
  <c r="N16" i="5"/>
  <c r="P14" i="5" l="1"/>
  <c r="N14" i="5"/>
  <c r="P13" i="5"/>
  <c r="N13" i="5"/>
  <c r="M12" i="5"/>
  <c r="P12" i="5" s="1"/>
  <c r="N12" i="5" l="1"/>
  <c r="R24" i="4" l="1"/>
  <c r="P24" i="4"/>
  <c r="N24" i="4"/>
  <c r="R21" i="4"/>
  <c r="P21" i="4"/>
  <c r="N21" i="4"/>
  <c r="M11" i="5" l="1"/>
  <c r="M19" i="5" s="1"/>
  <c r="P10" i="5"/>
  <c r="N10" i="5"/>
  <c r="P9" i="5"/>
  <c r="N9" i="5"/>
  <c r="P8" i="5"/>
  <c r="N8" i="5"/>
  <c r="M43" i="4"/>
  <c r="R14" i="4"/>
  <c r="P14" i="4"/>
  <c r="N14" i="4"/>
  <c r="R10" i="4"/>
  <c r="P10" i="4"/>
  <c r="N10" i="4"/>
  <c r="R8" i="4"/>
  <c r="P8" i="4"/>
  <c r="N8" i="4"/>
  <c r="N42" i="4" s="1"/>
  <c r="M67" i="3"/>
  <c r="M68" i="3" s="1"/>
  <c r="R65" i="3"/>
  <c r="P65" i="3"/>
  <c r="N65" i="3"/>
  <c r="N67" i="3" s="1"/>
  <c r="R62" i="3"/>
  <c r="R67" i="3" s="1"/>
  <c r="P62" i="3"/>
  <c r="P67" i="3" s="1"/>
  <c r="N62" i="3"/>
  <c r="R44" i="3"/>
  <c r="P44" i="3"/>
  <c r="N44" i="3"/>
  <c r="R42" i="3"/>
  <c r="P42" i="3"/>
  <c r="N42" i="3"/>
  <c r="R40" i="3"/>
  <c r="P40" i="3"/>
  <c r="N40" i="3"/>
  <c r="R36" i="3"/>
  <c r="P36" i="3"/>
  <c r="N36" i="3"/>
  <c r="R33" i="3"/>
  <c r="P33" i="3"/>
  <c r="N33" i="3"/>
  <c r="R30" i="3"/>
  <c r="P30" i="3"/>
  <c r="N30" i="3"/>
  <c r="R28" i="3"/>
  <c r="P28" i="3"/>
  <c r="N28" i="3"/>
  <c r="R25" i="3"/>
  <c r="P25" i="3"/>
  <c r="N25" i="3"/>
  <c r="R23" i="3"/>
  <c r="P23" i="3"/>
  <c r="N23" i="3"/>
  <c r="R19" i="3"/>
  <c r="P19" i="3"/>
  <c r="N19" i="3"/>
  <c r="R16" i="3"/>
  <c r="P16" i="3"/>
  <c r="N16" i="3"/>
  <c r="R14" i="3"/>
  <c r="P14" i="3"/>
  <c r="N14" i="3"/>
  <c r="R12" i="3"/>
  <c r="P12" i="3"/>
  <c r="N12" i="3"/>
  <c r="R10" i="3"/>
  <c r="P10" i="3"/>
  <c r="N10" i="3"/>
  <c r="R8" i="3"/>
  <c r="P8" i="3"/>
  <c r="N8" i="3"/>
  <c r="M27" i="2"/>
  <c r="R10" i="2"/>
  <c r="P10" i="2"/>
  <c r="N10" i="2"/>
  <c r="R8" i="2"/>
  <c r="P8" i="2"/>
  <c r="R42" i="4" l="1"/>
  <c r="R43" i="4" s="1"/>
  <c r="P42" i="4"/>
  <c r="N68" i="3"/>
  <c r="R68" i="3"/>
  <c r="P68" i="3"/>
  <c r="P43" i="4"/>
  <c r="N43" i="4"/>
  <c r="N11" i="5"/>
  <c r="N19" i="5" s="1"/>
  <c r="P11" i="5"/>
  <c r="P19" i="5" s="1"/>
  <c r="N27" i="2"/>
  <c r="P27" i="2"/>
  <c r="R27" i="2"/>
  <c r="N104" i="6"/>
  <c r="M57" i="8"/>
  <c r="M104" i="6"/>
  <c r="N58" i="8" s="1"/>
</calcChain>
</file>

<file path=xl/sharedStrings.xml><?xml version="1.0" encoding="utf-8"?>
<sst xmlns="http://schemas.openxmlformats.org/spreadsheetml/2006/main" count="1660" uniqueCount="704">
  <si>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</si>
  <si>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</si>
  <si>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</si>
  <si>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</si>
  <si>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</si>
  <si>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</si>
  <si>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</si>
  <si>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</si>
  <si>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</si>
  <si>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</si>
  <si>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</si>
  <si>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</si>
  <si>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</si>
  <si>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</si>
  <si>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</si>
  <si>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</si>
  <si>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</si>
  <si>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</si>
  <si>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</si>
  <si>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</si>
  <si>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</si>
  <si>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</si>
  <si>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</si>
  <si>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</si>
  <si>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</si>
  <si>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</si>
  <si>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</si>
  <si>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</si>
  <si>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</si>
  <si>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</si>
  <si>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</si>
  <si>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</si>
  <si>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</si>
  <si>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</si>
  <si>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</si>
  <si>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</si>
  <si>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</si>
  <si>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</si>
  <si>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</si>
  <si>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</si>
  <si>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</si>
  <si>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</si>
  <si>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</si>
  <si>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</si>
  <si>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</si>
  <si>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</si>
  <si>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</si>
  <si>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</si>
  <si>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</si>
  <si>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</si>
  <si>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</si>
  <si>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</si>
  <si>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</si>
  <si>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</si>
  <si>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</si>
  <si>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</si>
  <si>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</si>
  <si>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</si>
  <si>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</si>
  <si>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</si>
  <si>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</si>
  <si>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</si>
  <si>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</si>
  <si>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</si>
  <si>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</si>
  <si>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</si>
  <si>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</si>
  <si>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</si>
  <si>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</si>
  <si>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</si>
  <si>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</si>
  <si>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</si>
  <si>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</si>
  <si>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</si>
  <si>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</si>
  <si>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</si>
  <si>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</si>
  <si>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</si>
  <si>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</si>
  <si>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</si>
  <si>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</si>
  <si>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</si>
  <si>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</si>
  <si>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</si>
  <si>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</si>
  <si>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</si>
  <si>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</si>
  <si>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</si>
  <si>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</si>
  <si>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</si>
  <si>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</si>
  <si>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</si>
  <si>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</si>
  <si>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</si>
  <si>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</si>
  <si>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</si>
  <si>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</si>
  <si>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</si>
  <si>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</si>
  <si>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</si>
  <si>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</si>
  <si>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</si>
  <si>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</si>
  <si>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</si>
  <si>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</si>
  <si>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</si>
  <si>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</si>
  <si>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</si>
  <si>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</si>
  <si>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</si>
  <si>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</si>
  <si>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</si>
  <si>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</si>
  <si>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</si>
  <si>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</si>
  <si>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</si>
  <si>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</si>
  <si>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</si>
  <si>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</si>
  <si>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</si>
  <si>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</si>
  <si>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</si>
  <si>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</si>
  <si>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</si>
  <si>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</si>
  <si>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</si>
  <si>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</si>
  <si>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</si>
  <si>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</si>
  <si>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</si>
  <si>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</si>
  <si>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</si>
  <si>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</si>
  <si>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</si>
  <si>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</si>
  <si>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</si>
  <si>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</si>
  <si>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</si>
  <si>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</si>
  <si>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</si>
  <si>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</si>
  <si>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</si>
  <si>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</si>
  <si>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</si>
  <si>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</si>
  <si>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</si>
  <si>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</si>
  <si>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</si>
  <si>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</si>
  <si>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</si>
  <si>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</si>
  <si>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</si>
  <si>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</si>
  <si>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</si>
  <si>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</si>
  <si>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</si>
  <si>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</si>
  <si>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</si>
  <si>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</si>
  <si>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</si>
  <si>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</si>
  <si>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</si>
  <si>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</si>
  <si>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</si>
  <si>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</si>
  <si>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</si>
  <si>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</si>
  <si>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</si>
  <si>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</si>
  <si>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</si>
  <si>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</si>
  <si>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</si>
  <si>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</si>
  <si>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</si>
  <si>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</si>
  <si>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</si>
  <si>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</si>
  <si>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</si>
  <si>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</si>
  <si>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</si>
  <si>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</si>
  <si>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</si>
  <si>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</si>
  <si>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</si>
  <si>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</si>
  <si>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</si>
  <si>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</si>
  <si>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</si>
  <si>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</si>
  <si>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</si>
  <si>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</si>
  <si>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</si>
  <si>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</si>
  <si>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</si>
  <si>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</si>
  <si>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</si>
  <si>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</si>
  <si>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18.02.2018</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</si>
  <si>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</si>
  <si>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</si>
  <si>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</si>
  <si>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</si>
  <si>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</si>
  <si>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</si>
  <si>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</si>
  <si>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</si>
  <si>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</si>
  <si>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</si>
  <si>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</si>
  <si>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</si>
  <si>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</si>
  <si>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</si>
  <si>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</si>
  <si>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</si>
  <si>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</si>
  <si>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</si>
  <si>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</si>
  <si>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</si>
  <si>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</si>
  <si>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</si>
  <si>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</si>
  <si>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</si>
  <si>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</si>
  <si>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</si>
  <si>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</si>
  <si>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</si>
  <si>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</si>
  <si>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</si>
  <si>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</si>
  <si>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</si>
  <si>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</si>
  <si>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</si>
  <si>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</si>
  <si>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</si>
  <si>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</si>
  <si>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</si>
  <si>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</si>
  <si>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</si>
  <si>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</si>
  <si>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</si>
  <si>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</si>
  <si>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</si>
  <si>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</si>
  <si>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</si>
  <si>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</si>
  <si>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</si>
  <si>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</si>
  <si>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</si>
  <si>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</si>
  <si>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</si>
  <si>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</si>
  <si>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</si>
  <si>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</si>
  <si>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</si>
  <si>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</si>
  <si>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</si>
  <si>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</si>
  <si>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</si>
  <si>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</si>
  <si>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</si>
  <si>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</si>
  <si>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</si>
  <si>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</si>
  <si>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</si>
  <si>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</si>
  <si>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</si>
  <si>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</si>
  <si>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</si>
  <si>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</si>
  <si>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</si>
  <si>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</si>
  <si>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</si>
  <si>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</si>
  <si>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</si>
  <si>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</si>
  <si>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</si>
  <si>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</si>
  <si>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</si>
  <si>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</si>
  <si>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</si>
  <si>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</si>
  <si>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MRDPAEF (Managing Authority)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</si>
  <si>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</si>
  <si>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</si>
  <si>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</si>
  <si>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</si>
  <si>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</si>
  <si>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</si>
  <si>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</si>
  <si>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</si>
  <si>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</si>
  <si>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</si>
  <si>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</si>
  <si>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</si>
  <si>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</si>
  <si>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</si>
  <si>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</si>
  <si>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</si>
  <si>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</si>
  <si>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</si>
  <si>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</si>
  <si>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</si>
  <si>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</si>
  <si>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</si>
  <si>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</si>
  <si>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</si>
  <si>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</si>
  <si>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</si>
  <si>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</si>
  <si>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</si>
  <si>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</si>
  <si>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</si>
  <si>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</si>
  <si>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</si>
  <si>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</si>
  <si>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</si>
  <si>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</si>
  <si>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</si>
  <si>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</si>
  <si>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</si>
  <si>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29.03.2020</t>
  </si>
  <si>
    <t>Territorial Administrative Unit - Giurgiu Council</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</si>
  <si>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</si>
  <si>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</si>
  <si>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</si>
  <si>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</si>
  <si>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</si>
  <si>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30.07.2019</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</si>
  <si>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</si>
  <si>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</si>
  <si>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</si>
  <si>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</si>
  <si>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</si>
  <si>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</si>
  <si>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</si>
  <si>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</si>
  <si>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</si>
  <si>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</si>
  <si>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</si>
  <si>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</si>
  <si>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</si>
  <si>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</si>
  <si>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</si>
  <si>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</si>
  <si>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</si>
  <si>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</si>
  <si>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</si>
  <si>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</si>
  <si>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</si>
  <si>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</si>
  <si>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</si>
  <si>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</si>
  <si>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</si>
  <si>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</si>
  <si>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</si>
  <si>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</si>
  <si>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</si>
  <si>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</si>
  <si>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</si>
  <si>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</si>
  <si>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</si>
  <si>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</si>
  <si>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</si>
  <si>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</si>
  <si>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</si>
  <si>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</si>
  <si>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</si>
  <si>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</si>
  <si>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</si>
  <si>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</si>
  <si>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</si>
  <si>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</si>
  <si>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</si>
  <si>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</si>
  <si>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</si>
  <si>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</si>
  <si>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</si>
  <si>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</si>
  <si>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</si>
  <si>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</si>
  <si>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</si>
  <si>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</si>
  <si>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</si>
  <si>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</si>
  <si>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</si>
  <si>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</si>
  <si>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</si>
  <si>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</si>
  <si>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</si>
  <si>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</si>
  <si>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</si>
  <si>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</si>
  <si>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</si>
  <si>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</si>
  <si>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</si>
  <si>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</si>
  <si>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</si>
  <si>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</si>
  <si>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</si>
  <si>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</si>
  <si>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</si>
  <si>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</si>
  <si>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</si>
  <si>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</si>
  <si>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</si>
  <si>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</si>
  <si>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</si>
  <si>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</si>
  <si>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</si>
  <si>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</si>
  <si>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</si>
  <si>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</si>
  <si>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</si>
  <si>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</si>
  <si>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</si>
  <si>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</si>
  <si>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</si>
  <si>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</si>
  <si>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</si>
  <si>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</si>
  <si>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</si>
  <si>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t>Ruse District Administration</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</si>
  <si>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</si>
  <si>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</si>
  <si>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</si>
  <si>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</si>
  <si>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</si>
  <si>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</si>
  <si>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</si>
  <si>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</si>
  <si>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</si>
  <si>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</si>
  <si>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</si>
  <si>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</si>
  <si>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</si>
  <si>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</si>
  <si>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</si>
  <si>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</si>
  <si>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</si>
  <si>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</si>
  <si>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</si>
  <si>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</si>
  <si>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</si>
  <si>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</si>
  <si>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</si>
  <si>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</si>
  <si>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</si>
  <si>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</si>
  <si>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</si>
  <si>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</si>
  <si>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</si>
  <si>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</si>
  <si>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</si>
  <si>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</si>
  <si>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</si>
  <si>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</si>
  <si>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</si>
  <si>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</si>
  <si>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</si>
  <si>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</si>
  <si>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</si>
  <si>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</si>
  <si>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</si>
  <si>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</si>
  <si>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</si>
  <si>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 xml:space="preserve">Association for Regional Development and Partnership </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</si>
  <si>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</si>
  <si>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</si>
  <si>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</si>
  <si>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</si>
  <si>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</si>
  <si>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</si>
  <si>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</si>
  <si>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</si>
  <si>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</si>
  <si>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</si>
  <si>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</si>
  <si>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</si>
  <si>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</si>
  <si>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</si>
  <si>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</si>
  <si>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</si>
  <si>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</si>
  <si>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</si>
  <si>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</si>
  <si>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</si>
  <si>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</si>
  <si>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</si>
  <si>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</si>
  <si>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</si>
  <si>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</si>
  <si>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</si>
  <si>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</si>
  <si>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</si>
  <si>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</si>
  <si>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</si>
  <si>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</si>
  <si>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</si>
  <si>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</si>
  <si>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</si>
  <si>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</si>
  <si>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</si>
  <si>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</si>
  <si>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</si>
  <si>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</si>
  <si>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</si>
  <si>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</si>
  <si>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</si>
  <si>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</si>
  <si>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</si>
  <si>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</si>
  <si>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</si>
  <si>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</si>
  <si>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</si>
  <si>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</si>
  <si>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</si>
  <si>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</si>
  <si>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</si>
  <si>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</si>
  <si>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</si>
  <si>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</si>
  <si>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</si>
  <si>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</si>
  <si>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</si>
  <si>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</si>
  <si>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</si>
  <si>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</si>
  <si>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</si>
  <si>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</si>
  <si>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</si>
  <si>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</si>
  <si>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</si>
  <si>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</si>
  <si>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</si>
  <si>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</si>
  <si>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</si>
  <si>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</si>
  <si>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</si>
  <si>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</si>
  <si>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</si>
  <si>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</si>
  <si>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</si>
  <si>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</si>
  <si>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</si>
  <si>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</si>
  <si>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</si>
  <si>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</si>
  <si>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</si>
  <si>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</si>
  <si>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</si>
  <si>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</si>
  <si>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</si>
  <si>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</si>
  <si>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</si>
  <si>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</si>
  <si>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</si>
  <si>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</si>
  <si>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</si>
  <si>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</si>
  <si>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</si>
  <si>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</si>
  <si>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</si>
  <si>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</si>
  <si>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</si>
  <si>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</si>
  <si>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</si>
  <si>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</si>
  <si>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</si>
  <si>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</si>
  <si>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</si>
  <si>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</si>
  <si>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</si>
  <si>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</si>
  <si>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</si>
  <si>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</si>
  <si>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</si>
  <si>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</si>
  <si>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</si>
  <si>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</si>
  <si>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</si>
  <si>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</si>
  <si>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</si>
  <si>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</si>
  <si>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</si>
  <si>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</si>
  <si>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</si>
  <si>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</si>
  <si>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</si>
  <si>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</si>
  <si>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</si>
  <si>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</si>
  <si>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</si>
  <si>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</si>
  <si>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</si>
  <si>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</si>
  <si>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</si>
  <si>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</si>
  <si>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</si>
  <si>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</si>
  <si>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</si>
  <si>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</si>
  <si>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</si>
  <si>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</si>
  <si>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</si>
  <si>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</si>
  <si>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</si>
  <si>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</si>
  <si>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</si>
  <si>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</si>
  <si>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</si>
  <si>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</si>
  <si>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</si>
  <si>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</si>
  <si>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</si>
  <si>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</si>
  <si>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</si>
  <si>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</si>
  <si>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</si>
  <si>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</si>
  <si>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</si>
  <si>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</si>
  <si>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</si>
  <si>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</si>
  <si>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</si>
  <si>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</si>
  <si>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</si>
  <si>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</si>
  <si>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</si>
  <si>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</si>
  <si>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</si>
  <si>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</si>
  <si>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</si>
  <si>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</si>
  <si>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</si>
  <si>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</si>
  <si>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</si>
  <si>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</si>
  <si>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</si>
  <si>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</si>
  <si>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</si>
  <si>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</si>
  <si>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</si>
  <si>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</si>
  <si>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</si>
  <si>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</si>
  <si>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</si>
  <si>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</si>
  <si>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</si>
  <si>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</si>
  <si>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</si>
  <si>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</si>
  <si>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</si>
  <si>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</si>
  <si>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</si>
  <si>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</si>
  <si>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</si>
  <si>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</si>
  <si>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</si>
  <si>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</si>
  <si>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</si>
  <si>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</si>
  <si>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</si>
  <si>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</si>
  <si>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</si>
  <si>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</si>
  <si>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11.09.2019</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</si>
  <si>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</si>
  <si>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</si>
  <si>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</si>
  <si>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</si>
  <si>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</si>
  <si>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</si>
  <si>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</si>
  <si>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</si>
  <si>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11.12.2020</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</si>
  <si>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</si>
  <si>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</si>
  <si>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</si>
  <si>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</si>
  <si>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</si>
  <si>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</si>
  <si>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21.12.2020</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</si>
  <si>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</si>
  <si>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</si>
  <si>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</si>
  <si>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</si>
  <si>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</si>
  <si>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</si>
  <si>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</si>
  <si>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</si>
  <si>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</si>
  <si>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</si>
  <si>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</si>
  <si>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</si>
  <si>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</si>
  <si>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</si>
  <si>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</si>
  <si>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</si>
  <si>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</si>
  <si>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</si>
  <si>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not started</t>
  </si>
  <si>
    <t>Last update: 09.01.2018</t>
  </si>
  <si>
    <t>02.08.2018</t>
  </si>
  <si>
    <t>Last update: 08.02.2018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</si>
</sst>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cellStyleXfs>
  <cellXfs count="307">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2" xfId="1" applyNumberFormat="1" applyFont="1" applyFill="1" applyBorder="1" applyAlignment="1">
      <alignment horizontal="right" vertical="center" wrapText="1"/>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0" fontId="3" fillId="3" borderId="9" xfId="1" applyFont="1" applyFill="1" applyBorder="1" applyAlignment="1">
      <alignment horizontal="left" vertical="top"/>
    </xf>
    <xf numFmtId="1" fontId="3" fillId="3" borderId="10"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4" fillId="3" borderId="9" xfId="1" applyFont="1" applyFill="1" applyBorder="1" applyAlignment="1">
      <alignment horizontal="center" vertical="center"/>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23"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6" xfId="1" applyFont="1" applyFill="1" applyBorder="1" applyAlignment="1">
      <alignment horizontal="center" vertical="center" wrapText="1"/>
    </xf>
    <xf numFmtId="9" fontId="3" fillId="3" borderId="16" xfId="2"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4" fillId="3" borderId="16" xfId="1" applyFont="1" applyFill="1" applyBorder="1" applyAlignment="1">
      <alignment horizontal="center" vertical="center"/>
    </xf>
    <xf numFmtId="0" fontId="3" fillId="3" borderId="16" xfId="1" applyFont="1" applyFill="1" applyBorder="1" applyAlignment="1">
      <alignment vertical="top" wrapText="1"/>
    </xf>
    <xf numFmtId="0" fontId="1" fillId="0" borderId="9" xfId="1" applyBorder="1" applyAlignment="1">
      <alignment horizontal="center" vertical="center"/>
    </xf>
    <xf numFmtId="4" fontId="3" fillId="3" borderId="9" xfId="1" applyNumberFormat="1" applyFont="1" applyFill="1" applyBorder="1" applyAlignment="1">
      <alignment horizontal="center" vertical="center"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12" fillId="0" borderId="9" xfId="0" applyFont="1" applyFill="1" applyBorder="1" applyAlignment="1">
      <alignmen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9" xfId="1" applyNumberFormat="1" applyFont="1" applyFill="1" applyBorder="1" applyAlignment="1">
      <alignment horizontal="center" vertical="center" wrapText="1"/>
    </xf>
    <xf numFmtId="0" fontId="13" fillId="0" borderId="9" xfId="0" applyFont="1" applyFill="1" applyBorder="1" applyAlignment="1">
      <alignment horizontal="left" vertical="center" wrapText="1"/>
    </xf>
    <xf numFmtId="0" fontId="13" fillId="0" borderId="9" xfId="0" applyFont="1" applyFill="1" applyBorder="1" applyAlignment="1">
      <alignment horizontal="left" vertical="center"/>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21"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3" fillId="3" borderId="10" xfId="1" applyFont="1" applyFill="1" applyBorder="1" applyAlignment="1">
      <alignment horizontal="left" vertical="top"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2" fillId="3" borderId="16"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9" fontId="3" fillId="0" borderId="17"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9" fontId="3" fillId="0" borderId="31" xfId="2" applyFont="1" applyFill="1" applyBorder="1" applyAlignment="1">
      <alignment horizontal="center" vertical="center" wrapText="1"/>
    </xf>
    <xf numFmtId="9" fontId="3" fillId="0" borderId="30" xfId="2" applyFont="1" applyFill="1" applyBorder="1" applyAlignment="1">
      <alignment horizontal="center" vertical="center" wrapText="1"/>
    </xf>
    <xf numFmtId="9" fontId="3" fillId="0" borderId="32" xfId="2" applyFont="1" applyFill="1" applyBorder="1" applyAlignment="1">
      <alignment horizontal="center" vertical="center"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1" fillId="3" borderId="9" xfId="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9" xfId="1" applyFont="1" applyFill="1" applyBorder="1" applyAlignment="1">
      <alignment horizontal="left" vertical="top" wrapText="1"/>
    </xf>
    <xf numFmtId="0" fontId="2" fillId="3" borderId="21" xfId="1" applyFont="1" applyFill="1" applyBorder="1" applyAlignment="1">
      <alignment horizontal="left" vertical="top" wrapText="1"/>
    </xf>
    <xf numFmtId="0" fontId="2" fillId="3" borderId="10"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1" fillId="3" borderId="16" xfId="1" applyFill="1" applyBorder="1" applyAlignment="1">
      <alignment horizontal="center" vertical="center"/>
    </xf>
    <xf numFmtId="0" fontId="1" fillId="3" borderId="21" xfId="1" applyFill="1" applyBorder="1" applyAlignment="1">
      <alignment horizontal="center" vertical="center"/>
    </xf>
    <xf numFmtId="0" fontId="1" fillId="3" borderId="10" xfId="1" applyFill="1" applyBorder="1" applyAlignment="1">
      <alignment horizontal="center" vertical="center"/>
    </xf>
    <xf numFmtId="0" fontId="3" fillId="3" borderId="21" xfId="1" applyFont="1" applyFill="1" applyBorder="1" applyAlignment="1">
      <alignment horizontal="left" vertical="center" wrapText="1"/>
    </xf>
    <xf numFmtId="0" fontId="1" fillId="3" borderId="15" xfId="1" applyFill="1" applyBorder="1" applyAlignment="1">
      <alignment horizontal="center" vertical="center"/>
    </xf>
    <xf numFmtId="0" fontId="1" fillId="3" borderId="18" xfId="1" applyFill="1" applyBorder="1" applyAlignment="1">
      <alignment horizontal="center" vertical="center"/>
    </xf>
    <xf numFmtId="0" fontId="1" fillId="3" borderId="20" xfId="1" applyFill="1" applyBorder="1" applyAlignment="1">
      <alignment horizontal="center" vertical="center"/>
    </xf>
    <xf numFmtId="0" fontId="3" fillId="0" borderId="16"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4" fillId="3" borderId="15" xfId="1" applyFont="1" applyFill="1" applyBorder="1" applyAlignment="1">
      <alignment horizontal="center" vertical="center"/>
    </xf>
    <xf numFmtId="0" fontId="4" fillId="3" borderId="18" xfId="1" applyFont="1" applyFill="1" applyBorder="1" applyAlignment="1">
      <alignment horizontal="center" vertical="center"/>
    </xf>
    <xf numFmtId="9" fontId="3" fillId="3" borderId="31" xfId="2" applyFont="1" applyFill="1" applyBorder="1" applyAlignment="1">
      <alignment horizontal="center" vertical="center" wrapText="1"/>
    </xf>
    <xf numFmtId="9" fontId="3" fillId="3" borderId="32" xfId="2" applyFont="1" applyFill="1" applyBorder="1" applyAlignment="1">
      <alignment horizontal="center" vertical="center" wrapText="1"/>
    </xf>
    <xf numFmtId="9" fontId="3" fillId="3" borderId="30" xfId="2" applyFont="1" applyFill="1" applyBorder="1" applyAlignment="1">
      <alignment horizontal="center" vertical="center" wrapText="1"/>
    </xf>
    <xf numFmtId="4" fontId="3" fillId="3" borderId="16" xfId="1" applyNumberFormat="1" applyFont="1" applyFill="1" applyBorder="1" applyAlignment="1">
      <alignment horizontal="center" vertical="center"/>
    </xf>
    <xf numFmtId="4" fontId="3" fillId="3" borderId="21" xfId="1" applyNumberFormat="1" applyFont="1" applyFill="1" applyBorder="1" applyAlignment="1">
      <alignment horizontal="center" vertical="center"/>
    </xf>
    <xf numFmtId="4" fontId="3" fillId="3" borderId="10" xfId="1" applyNumberFormat="1" applyFont="1" applyFill="1" applyBorder="1" applyAlignment="1">
      <alignment horizontal="center" vertical="center"/>
    </xf>
    <xf numFmtId="0" fontId="3" fillId="3" borderId="16"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164" fontId="12" fillId="0" borderId="16" xfId="5" applyFont="1" applyFill="1" applyBorder="1" applyAlignment="1">
      <alignment horizontal="center" vertical="center" wrapText="1"/>
    </xf>
    <xf numFmtId="164" fontId="12" fillId="0" borderId="10" xfId="5"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0" fontId="2" fillId="0" borderId="0" xfId="1" applyFont="1" applyAlignment="1">
      <alignment horizontal="left"/>
    </xf>
    <xf numFmtId="0" fontId="3" fillId="0" borderId="0" xfId="1" applyFont="1" applyAlignment="1">
      <alignment horizontal="left"/>
    </xf>
    <xf numFmtId="1" fontId="3" fillId="3" borderId="21" xfId="1" applyNumberFormat="1" applyFont="1" applyFill="1" applyBorder="1" applyAlignment="1">
      <alignment horizontal="center" vertical="center" wrapText="1"/>
    </xf>
    <xf numFmtId="0" fontId="6"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4" fontId="3" fillId="3" borderId="16" xfId="1" applyNumberFormat="1" applyFont="1" applyFill="1" applyBorder="1" applyAlignment="1">
      <alignment vertical="center" wrapText="1"/>
    </xf>
    <xf numFmtId="4" fontId="3" fillId="3" borderId="21"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3" fontId="2" fillId="3" borderId="16"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14" fontId="3" fillId="3" borderId="21" xfId="1" applyNumberFormat="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0" fontId="3" fillId="3" borderId="16" xfId="1" applyNumberFormat="1" applyFont="1" applyFill="1" applyBorder="1" applyAlignment="1">
      <alignment horizontal="left" vertical="top" wrapText="1"/>
    </xf>
    <xf numFmtId="0" fontId="2" fillId="3" borderId="21" xfId="1" applyNumberFormat="1" applyFont="1" applyFill="1" applyBorder="1" applyAlignment="1">
      <alignment horizontal="left" vertical="top" wrapText="1"/>
    </xf>
    <xf numFmtId="164" fontId="12" fillId="0" borderId="9" xfId="5" applyFont="1" applyFill="1" applyBorder="1" applyAlignment="1">
      <alignment vertical="center" wrapText="1"/>
    </xf>
    <xf numFmtId="0" fontId="2" fillId="3" borderId="9" xfId="1" applyNumberFormat="1" applyFont="1" applyFill="1" applyBorder="1" applyAlignment="1">
      <alignment horizontal="left" vertical="top" wrapText="1"/>
    </xf>
    <xf numFmtId="164" fontId="12" fillId="0" borderId="9" xfId="5"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164" fontId="12" fillId="0" borderId="10" xfId="5" applyFont="1" applyFill="1" applyBorder="1" applyAlignment="1">
      <alignment vertical="center" wrapText="1"/>
    </xf>
    <xf numFmtId="3" fontId="2" fillId="3" borderId="21" xfId="1" applyNumberFormat="1" applyFont="1" applyFill="1" applyBorder="1" applyAlignment="1">
      <alignment horizontal="center" vertical="center"/>
    </xf>
    <xf numFmtId="0" fontId="12" fillId="0" borderId="9" xfId="0"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164" fontId="3" fillId="3" borderId="16" xfId="4" applyFont="1" applyFill="1" applyBorder="1" applyAlignment="1">
      <alignment horizontal="center" vertical="center"/>
    </xf>
    <xf numFmtId="164" fontId="3" fillId="3" borderId="10" xfId="4"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164" fontId="12" fillId="0" borderId="21" xfId="5"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3" fontId="2" fillId="3" borderId="9" xfId="1" applyNumberFormat="1" applyFont="1" applyFill="1" applyBorder="1" applyAlignment="1">
      <alignment horizontal="center" vertical="center"/>
    </xf>
    <xf numFmtId="0" fontId="2" fillId="2" borderId="34"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6">
    <cellStyle name="Comma" xfId="4" builtinId="3"/>
    <cellStyle name="Comma 2" xfId="5"/>
    <cellStyle name="Normal" xfId="0" builtinId="0"/>
    <cellStyle name="Normal 2" xfId="1"/>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s>
    <sheetDataSet>
      <sheetData sheetId="0" refreshError="1"/>
      <sheetData sheetId="1" refreshError="1"/>
      <sheetData sheetId="2" refreshError="1"/>
      <sheetData sheetId="3" refreshError="1">
        <row r="9">
          <cell r="H9">
            <v>1548800</v>
          </cell>
        </row>
        <row r="10">
          <cell r="H10">
            <v>374608</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abSelected="1"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38.88671875" style="22" customWidth="1"/>
    <col min="4" max="4" width="34" style="23" customWidth="1"/>
    <col min="5" max="5" width="22.5546875" style="2" customWidth="1"/>
    <col min="6" max="6" width="13.5546875" style="2" customWidth="1"/>
    <col min="7" max="7" width="14.109375" style="2" customWidth="1"/>
    <col min="8" max="8" width="15.6640625" style="2" customWidth="1"/>
    <col min="9" max="9" width="26.5546875" style="24"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195" t="s">
        <v>0</v>
      </c>
      <c r="B1" s="197" t="s">
        <v>1</v>
      </c>
      <c r="C1" s="148" t="s">
        <v>2</v>
      </c>
      <c r="D1" s="148" t="s">
        <v>3</v>
      </c>
      <c r="E1" s="148" t="s">
        <v>4</v>
      </c>
      <c r="F1" s="148" t="s">
        <v>5</v>
      </c>
      <c r="G1" s="148" t="s">
        <v>6</v>
      </c>
      <c r="H1" s="148" t="s">
        <v>621</v>
      </c>
      <c r="I1" s="148" t="s">
        <v>7</v>
      </c>
      <c r="J1" s="197" t="s">
        <v>8</v>
      </c>
      <c r="K1" s="197" t="s">
        <v>9</v>
      </c>
      <c r="L1" s="197" t="s">
        <v>10</v>
      </c>
      <c r="M1" s="192" t="s">
        <v>11</v>
      </c>
      <c r="N1" s="193"/>
      <c r="O1" s="193"/>
      <c r="P1" s="193"/>
      <c r="Q1" s="193"/>
      <c r="R1" s="194"/>
      <c r="S1" s="1"/>
    </row>
    <row r="2" spans="1:19" ht="81" customHeight="1" x14ac:dyDescent="0.25">
      <c r="A2" s="196"/>
      <c r="B2" s="198"/>
      <c r="C2" s="149"/>
      <c r="D2" s="149"/>
      <c r="E2" s="149"/>
      <c r="F2" s="149"/>
      <c r="G2" s="149"/>
      <c r="H2" s="149"/>
      <c r="I2" s="149"/>
      <c r="J2" s="198"/>
      <c r="K2" s="198"/>
      <c r="L2" s="198"/>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117" t="s">
        <v>622</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117" t="s">
        <v>666</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199" t="s">
        <v>55</v>
      </c>
      <c r="B6" s="200"/>
      <c r="C6" s="200"/>
      <c r="D6" s="200"/>
      <c r="E6" s="200"/>
      <c r="F6" s="200"/>
      <c r="G6" s="200"/>
      <c r="H6" s="200"/>
      <c r="I6" s="200"/>
      <c r="J6" s="200"/>
      <c r="K6" s="200"/>
      <c r="L6" s="200"/>
      <c r="M6" s="200"/>
      <c r="N6" s="200"/>
      <c r="O6" s="200"/>
      <c r="P6" s="200"/>
      <c r="Q6" s="200"/>
      <c r="R6" s="200"/>
      <c r="S6" s="201"/>
    </row>
    <row r="7" spans="1:19" ht="24.75" customHeight="1" x14ac:dyDescent="0.25">
      <c r="A7" s="177" t="s">
        <v>56</v>
      </c>
      <c r="B7" s="178"/>
      <c r="C7" s="178"/>
      <c r="D7" s="178"/>
      <c r="E7" s="178"/>
      <c r="F7" s="178"/>
      <c r="G7" s="178"/>
      <c r="H7" s="178"/>
      <c r="I7" s="178"/>
      <c r="J7" s="178"/>
      <c r="K7" s="178"/>
      <c r="L7" s="178"/>
      <c r="M7" s="178"/>
      <c r="N7" s="178"/>
      <c r="O7" s="178"/>
      <c r="P7" s="178"/>
      <c r="Q7" s="178"/>
      <c r="R7" s="178"/>
      <c r="S7" s="202"/>
    </row>
    <row r="8" spans="1:19" ht="51.75" customHeight="1" x14ac:dyDescent="0.25">
      <c r="A8" s="164">
        <v>1</v>
      </c>
      <c r="B8" s="144" t="s">
        <v>57</v>
      </c>
      <c r="C8" s="168" t="s">
        <v>58</v>
      </c>
      <c r="D8" s="171" t="s">
        <v>59</v>
      </c>
      <c r="E8" s="150">
        <v>24</v>
      </c>
      <c r="F8" s="150" t="s">
        <v>60</v>
      </c>
      <c r="G8" s="150" t="s">
        <v>61</v>
      </c>
      <c r="H8" s="150" t="s">
        <v>623</v>
      </c>
      <c r="I8" s="10" t="s">
        <v>62</v>
      </c>
      <c r="J8" s="11" t="s">
        <v>63</v>
      </c>
      <c r="K8" s="11" t="s">
        <v>64</v>
      </c>
      <c r="L8" s="146">
        <v>44</v>
      </c>
      <c r="M8" s="144">
        <v>1428765.73</v>
      </c>
      <c r="N8" s="144">
        <v>1214450.8700000001</v>
      </c>
      <c r="O8" s="142">
        <v>0.85</v>
      </c>
      <c r="P8" s="144">
        <f>M8*13%</f>
        <v>185739.54490000001</v>
      </c>
      <c r="Q8" s="142">
        <v>0.13</v>
      </c>
      <c r="R8" s="144">
        <f>M8*2%</f>
        <v>28575.314600000002</v>
      </c>
      <c r="S8" s="185">
        <v>0.02</v>
      </c>
    </row>
    <row r="9" spans="1:19" ht="78.75" customHeight="1" x14ac:dyDescent="0.25">
      <c r="A9" s="166"/>
      <c r="B9" s="145"/>
      <c r="C9" s="170"/>
      <c r="D9" s="173"/>
      <c r="E9" s="151"/>
      <c r="F9" s="151"/>
      <c r="G9" s="151"/>
      <c r="H9" s="151"/>
      <c r="I9" s="12" t="s">
        <v>65</v>
      </c>
      <c r="J9" s="11" t="s">
        <v>66</v>
      </c>
      <c r="K9" s="11" t="s">
        <v>67</v>
      </c>
      <c r="L9" s="147"/>
      <c r="M9" s="145"/>
      <c r="N9" s="145"/>
      <c r="O9" s="143"/>
      <c r="P9" s="145"/>
      <c r="Q9" s="143"/>
      <c r="R9" s="145"/>
      <c r="S9" s="187"/>
    </row>
    <row r="10" spans="1:19" ht="75" customHeight="1" x14ac:dyDescent="0.25">
      <c r="A10" s="164">
        <v>2</v>
      </c>
      <c r="B10" s="144" t="s">
        <v>68</v>
      </c>
      <c r="C10" s="168" t="s">
        <v>69</v>
      </c>
      <c r="D10" s="171" t="s">
        <v>70</v>
      </c>
      <c r="E10" s="13"/>
      <c r="F10" s="153">
        <v>42402</v>
      </c>
      <c r="G10" s="150" t="s">
        <v>72</v>
      </c>
      <c r="H10" s="150" t="s">
        <v>623</v>
      </c>
      <c r="I10" s="10" t="s">
        <v>73</v>
      </c>
      <c r="J10" s="11" t="s">
        <v>63</v>
      </c>
      <c r="K10" s="11" t="s">
        <v>74</v>
      </c>
      <c r="L10" s="146">
        <v>44</v>
      </c>
      <c r="M10" s="144">
        <v>762085.72</v>
      </c>
      <c r="N10" s="144">
        <f>M10*85%</f>
        <v>647772.86199999996</v>
      </c>
      <c r="O10" s="142">
        <v>0.85</v>
      </c>
      <c r="P10" s="144">
        <f>M10*13%</f>
        <v>99071.143599999996</v>
      </c>
      <c r="Q10" s="142">
        <v>0.13</v>
      </c>
      <c r="R10" s="144">
        <f>M10*2%</f>
        <v>15241.714399999999</v>
      </c>
      <c r="S10" s="185">
        <v>0.02</v>
      </c>
    </row>
    <row r="11" spans="1:19" ht="73.5" customHeight="1" x14ac:dyDescent="0.25">
      <c r="A11" s="165"/>
      <c r="B11" s="167"/>
      <c r="C11" s="169"/>
      <c r="D11" s="172"/>
      <c r="E11" s="14">
        <v>24</v>
      </c>
      <c r="F11" s="152"/>
      <c r="G11" s="152"/>
      <c r="H11" s="152"/>
      <c r="I11" s="10" t="s">
        <v>75</v>
      </c>
      <c r="J11" s="11" t="s">
        <v>66</v>
      </c>
      <c r="K11" s="11" t="s">
        <v>67</v>
      </c>
      <c r="L11" s="188"/>
      <c r="M11" s="167"/>
      <c r="N11" s="167"/>
      <c r="O11" s="184"/>
      <c r="P11" s="167"/>
      <c r="Q11" s="184"/>
      <c r="R11" s="167"/>
      <c r="S11" s="186"/>
    </row>
    <row r="12" spans="1:19" ht="72.75" customHeight="1" x14ac:dyDescent="0.25">
      <c r="A12" s="165"/>
      <c r="B12" s="167"/>
      <c r="C12" s="169"/>
      <c r="D12" s="172"/>
      <c r="E12" s="14"/>
      <c r="F12" s="152"/>
      <c r="G12" s="152"/>
      <c r="H12" s="152"/>
      <c r="I12" s="10" t="s">
        <v>76</v>
      </c>
      <c r="J12" s="11" t="s">
        <v>66</v>
      </c>
      <c r="K12" s="11" t="s">
        <v>67</v>
      </c>
      <c r="L12" s="188"/>
      <c r="M12" s="167"/>
      <c r="N12" s="167"/>
      <c r="O12" s="184"/>
      <c r="P12" s="167"/>
      <c r="Q12" s="184"/>
      <c r="R12" s="167"/>
      <c r="S12" s="186"/>
    </row>
    <row r="13" spans="1:19" ht="42" customHeight="1" x14ac:dyDescent="0.25">
      <c r="A13" s="166"/>
      <c r="B13" s="145"/>
      <c r="C13" s="170"/>
      <c r="D13" s="173"/>
      <c r="E13" s="15"/>
      <c r="F13" s="151"/>
      <c r="G13" s="151"/>
      <c r="H13" s="151"/>
      <c r="I13" s="12" t="s">
        <v>77</v>
      </c>
      <c r="J13" s="11" t="s">
        <v>63</v>
      </c>
      <c r="K13" s="11" t="s">
        <v>74</v>
      </c>
      <c r="L13" s="147"/>
      <c r="M13" s="145"/>
      <c r="N13" s="145"/>
      <c r="O13" s="143"/>
      <c r="P13" s="145"/>
      <c r="Q13" s="143"/>
      <c r="R13" s="145"/>
      <c r="S13" s="187"/>
    </row>
    <row r="14" spans="1:19" ht="66" customHeight="1" x14ac:dyDescent="0.25">
      <c r="A14" s="150">
        <v>3</v>
      </c>
      <c r="B14" s="144" t="s">
        <v>282</v>
      </c>
      <c r="C14" s="190" t="s">
        <v>283</v>
      </c>
      <c r="D14" s="189" t="s">
        <v>288</v>
      </c>
      <c r="E14" s="150">
        <v>24</v>
      </c>
      <c r="F14" s="153">
        <v>42781</v>
      </c>
      <c r="G14" s="153">
        <v>43510</v>
      </c>
      <c r="H14" s="153" t="s">
        <v>624</v>
      </c>
      <c r="I14" s="12" t="s">
        <v>284</v>
      </c>
      <c r="J14" s="64" t="s">
        <v>128</v>
      </c>
      <c r="K14" s="64" t="s">
        <v>287</v>
      </c>
      <c r="L14" s="146">
        <v>34</v>
      </c>
      <c r="M14" s="144">
        <v>4532577.37</v>
      </c>
      <c r="N14" s="144">
        <v>3852690.77</v>
      </c>
      <c r="O14" s="142">
        <v>0.85</v>
      </c>
      <c r="P14" s="144">
        <v>589235.05000000005</v>
      </c>
      <c r="Q14" s="142">
        <v>0.13</v>
      </c>
      <c r="R14" s="144">
        <f>S14*M14</f>
        <v>90651.54740000001</v>
      </c>
      <c r="S14" s="142">
        <v>0.02</v>
      </c>
    </row>
    <row r="15" spans="1:19" ht="42" customHeight="1" x14ac:dyDescent="0.25">
      <c r="A15" s="151"/>
      <c r="B15" s="145"/>
      <c r="C15" s="191"/>
      <c r="D15" s="173"/>
      <c r="E15" s="151"/>
      <c r="F15" s="151"/>
      <c r="G15" s="151"/>
      <c r="H15" s="154"/>
      <c r="I15" s="12" t="s">
        <v>286</v>
      </c>
      <c r="J15" s="64" t="s">
        <v>152</v>
      </c>
      <c r="K15" s="64" t="s">
        <v>64</v>
      </c>
      <c r="L15" s="147"/>
      <c r="M15" s="145"/>
      <c r="N15" s="145"/>
      <c r="O15" s="143"/>
      <c r="P15" s="145"/>
      <c r="Q15" s="143"/>
      <c r="R15" s="145"/>
      <c r="S15" s="143"/>
    </row>
    <row r="16" spans="1:19" ht="58.2" customHeight="1" x14ac:dyDescent="0.25">
      <c r="A16" s="150">
        <v>4</v>
      </c>
      <c r="B16" s="203" t="s">
        <v>311</v>
      </c>
      <c r="C16" s="206" t="s">
        <v>312</v>
      </c>
      <c r="D16" s="205" t="s">
        <v>316</v>
      </c>
      <c r="E16" s="150">
        <v>36</v>
      </c>
      <c r="F16" s="153">
        <v>42815</v>
      </c>
      <c r="G16" s="153">
        <v>43910</v>
      </c>
      <c r="H16" s="153" t="s">
        <v>624</v>
      </c>
      <c r="I16" s="12" t="s">
        <v>313</v>
      </c>
      <c r="J16" s="72" t="s">
        <v>128</v>
      </c>
      <c r="K16" s="72" t="s">
        <v>90</v>
      </c>
      <c r="L16" s="146">
        <v>34</v>
      </c>
      <c r="M16" s="144">
        <v>7937427.4100000001</v>
      </c>
      <c r="N16" s="144">
        <v>6746813.2999999998</v>
      </c>
      <c r="O16" s="142">
        <v>0.85</v>
      </c>
      <c r="P16" s="144">
        <v>1031865.56</v>
      </c>
      <c r="Q16" s="142">
        <v>0.13</v>
      </c>
      <c r="R16" s="144">
        <v>158748.54999999999</v>
      </c>
      <c r="S16" s="142">
        <v>0.02</v>
      </c>
    </row>
    <row r="17" spans="1:19" ht="58.2" customHeight="1" x14ac:dyDescent="0.25">
      <c r="A17" s="151"/>
      <c r="B17" s="204"/>
      <c r="C17" s="207"/>
      <c r="D17" s="173"/>
      <c r="E17" s="151"/>
      <c r="F17" s="151"/>
      <c r="G17" s="151"/>
      <c r="H17" s="154"/>
      <c r="I17" s="12" t="s">
        <v>314</v>
      </c>
      <c r="J17" s="72" t="s">
        <v>152</v>
      </c>
      <c r="K17" s="72" t="s">
        <v>315</v>
      </c>
      <c r="L17" s="147"/>
      <c r="M17" s="145"/>
      <c r="N17" s="145"/>
      <c r="O17" s="143"/>
      <c r="P17" s="145"/>
      <c r="Q17" s="143"/>
      <c r="R17" s="145"/>
      <c r="S17" s="143"/>
    </row>
    <row r="18" spans="1:19" ht="50.4" customHeight="1" x14ac:dyDescent="0.25">
      <c r="A18" s="141">
        <v>5</v>
      </c>
      <c r="B18" s="140" t="s">
        <v>544</v>
      </c>
      <c r="C18" s="139" t="s">
        <v>545</v>
      </c>
      <c r="D18" s="157" t="s">
        <v>548</v>
      </c>
      <c r="E18" s="141">
        <v>28</v>
      </c>
      <c r="F18" s="156">
        <v>42895</v>
      </c>
      <c r="G18" s="156">
        <v>43746</v>
      </c>
      <c r="H18" s="153" t="s">
        <v>624</v>
      </c>
      <c r="I18" s="107" t="s">
        <v>546</v>
      </c>
      <c r="J18" s="106" t="s">
        <v>128</v>
      </c>
      <c r="K18" s="106" t="s">
        <v>287</v>
      </c>
      <c r="L18" s="146">
        <v>34</v>
      </c>
      <c r="M18" s="144">
        <v>7191797.4900000002</v>
      </c>
      <c r="N18" s="144">
        <v>6113027.8700000001</v>
      </c>
      <c r="O18" s="142">
        <v>0.85</v>
      </c>
      <c r="P18" s="144">
        <v>934933.67</v>
      </c>
      <c r="Q18" s="142">
        <v>0.13</v>
      </c>
      <c r="R18" s="144">
        <v>143835.95000000001</v>
      </c>
      <c r="S18" s="142">
        <v>0.02</v>
      </c>
    </row>
    <row r="19" spans="1:19" ht="50.4" customHeight="1" x14ac:dyDescent="0.25">
      <c r="A19" s="141"/>
      <c r="B19" s="140"/>
      <c r="C19" s="139"/>
      <c r="D19" s="157"/>
      <c r="E19" s="141"/>
      <c r="F19" s="141"/>
      <c r="G19" s="141"/>
      <c r="H19" s="154"/>
      <c r="I19" s="107" t="s">
        <v>547</v>
      </c>
      <c r="J19" s="106" t="s">
        <v>152</v>
      </c>
      <c r="K19" s="106" t="s">
        <v>64</v>
      </c>
      <c r="L19" s="147"/>
      <c r="M19" s="145"/>
      <c r="N19" s="145"/>
      <c r="O19" s="143"/>
      <c r="P19" s="145"/>
      <c r="Q19" s="143"/>
      <c r="R19" s="145"/>
      <c r="S19" s="143"/>
    </row>
    <row r="20" spans="1:19" ht="37.950000000000003" customHeight="1" x14ac:dyDescent="0.25">
      <c r="A20" s="141">
        <v>6</v>
      </c>
      <c r="B20" s="140" t="s">
        <v>672</v>
      </c>
      <c r="C20" s="139" t="s">
        <v>673</v>
      </c>
      <c r="D20" s="157" t="s">
        <v>677</v>
      </c>
      <c r="E20" s="141">
        <v>36</v>
      </c>
      <c r="F20" s="156">
        <v>43081</v>
      </c>
      <c r="G20" s="141" t="s">
        <v>674</v>
      </c>
      <c r="H20" s="156" t="s">
        <v>624</v>
      </c>
      <c r="I20" s="127" t="s">
        <v>675</v>
      </c>
      <c r="J20" s="126" t="s">
        <v>128</v>
      </c>
      <c r="K20" s="126" t="s">
        <v>140</v>
      </c>
      <c r="L20" s="146">
        <v>34</v>
      </c>
      <c r="M20" s="144">
        <v>7943701.9299999997</v>
      </c>
      <c r="N20" s="144">
        <v>6752146.6299999999</v>
      </c>
      <c r="O20" s="142">
        <v>0.85</v>
      </c>
      <c r="P20" s="144">
        <v>1032601.83</v>
      </c>
      <c r="Q20" s="142">
        <v>0.13</v>
      </c>
      <c r="R20" s="144">
        <v>158953.47</v>
      </c>
      <c r="S20" s="142">
        <v>0.02</v>
      </c>
    </row>
    <row r="21" spans="1:19" ht="37.950000000000003" customHeight="1" x14ac:dyDescent="0.25">
      <c r="A21" s="141"/>
      <c r="B21" s="140"/>
      <c r="C21" s="139"/>
      <c r="D21" s="157"/>
      <c r="E21" s="141"/>
      <c r="F21" s="141"/>
      <c r="G21" s="141"/>
      <c r="H21" s="156"/>
      <c r="I21" s="127" t="s">
        <v>676</v>
      </c>
      <c r="J21" s="126" t="s">
        <v>152</v>
      </c>
      <c r="K21" s="126" t="s">
        <v>64</v>
      </c>
      <c r="L21" s="147"/>
      <c r="M21" s="145"/>
      <c r="N21" s="145"/>
      <c r="O21" s="143"/>
      <c r="P21" s="145"/>
      <c r="Q21" s="143"/>
      <c r="R21" s="145"/>
      <c r="S21" s="143"/>
    </row>
    <row r="22" spans="1:19" ht="24" customHeight="1" x14ac:dyDescent="0.25">
      <c r="A22" s="177" t="s">
        <v>78</v>
      </c>
      <c r="B22" s="178"/>
      <c r="C22" s="178"/>
      <c r="D22" s="178"/>
      <c r="E22" s="178"/>
      <c r="F22" s="178"/>
      <c r="G22" s="178"/>
      <c r="H22" s="178"/>
      <c r="I22" s="178"/>
      <c r="J22" s="178"/>
      <c r="K22" s="179"/>
      <c r="L22" s="3"/>
      <c r="M22" s="3">
        <f>SUM(M8:M21)</f>
        <v>29796355.649999999</v>
      </c>
      <c r="N22" s="125">
        <f t="shared" ref="N22:R22" si="0">SUM(N8:N21)</f>
        <v>25326902.302000001</v>
      </c>
      <c r="O22" s="125"/>
      <c r="P22" s="125">
        <f t="shared" si="0"/>
        <v>3873446.7985</v>
      </c>
      <c r="Q22" s="125"/>
      <c r="R22" s="125">
        <f t="shared" si="0"/>
        <v>596006.54639999999</v>
      </c>
      <c r="S22" s="69"/>
    </row>
    <row r="23" spans="1:19" ht="21" customHeight="1" x14ac:dyDescent="0.25">
      <c r="A23" s="174" t="s">
        <v>79</v>
      </c>
      <c r="B23" s="175"/>
      <c r="C23" s="175"/>
      <c r="D23" s="175"/>
      <c r="E23" s="175"/>
      <c r="F23" s="175"/>
      <c r="G23" s="175"/>
      <c r="H23" s="175"/>
      <c r="I23" s="175"/>
      <c r="J23" s="175"/>
      <c r="K23" s="175"/>
      <c r="L23" s="175"/>
      <c r="M23" s="175"/>
      <c r="N23" s="175"/>
      <c r="O23" s="175"/>
      <c r="P23" s="175"/>
      <c r="Q23" s="175"/>
      <c r="R23" s="175"/>
      <c r="S23" s="176"/>
    </row>
    <row r="24" spans="1:19" ht="30.6" customHeight="1" x14ac:dyDescent="0.25">
      <c r="A24" s="141">
        <v>1</v>
      </c>
      <c r="B24" s="141" t="s">
        <v>480</v>
      </c>
      <c r="C24" s="141" t="s">
        <v>481</v>
      </c>
      <c r="D24" s="155" t="s">
        <v>484</v>
      </c>
      <c r="E24" s="141">
        <v>30</v>
      </c>
      <c r="F24" s="156">
        <v>42867</v>
      </c>
      <c r="G24" s="156">
        <v>43780</v>
      </c>
      <c r="H24" s="153" t="s">
        <v>624</v>
      </c>
      <c r="I24" s="18" t="s">
        <v>482</v>
      </c>
      <c r="J24" s="98" t="s">
        <v>152</v>
      </c>
      <c r="K24" s="98" t="s">
        <v>112</v>
      </c>
      <c r="L24" s="158">
        <v>41</v>
      </c>
      <c r="M24" s="160">
        <v>7349963.0599999996</v>
      </c>
      <c r="N24" s="160">
        <v>6247468.5999999996</v>
      </c>
      <c r="O24" s="162">
        <v>0.85</v>
      </c>
      <c r="P24" s="160">
        <v>955495.2</v>
      </c>
      <c r="Q24" s="162">
        <v>0.13</v>
      </c>
      <c r="R24" s="160">
        <v>146999.26</v>
      </c>
      <c r="S24" s="162">
        <v>0.02</v>
      </c>
    </row>
    <row r="25" spans="1:19" ht="30.6" customHeight="1" x14ac:dyDescent="0.25">
      <c r="A25" s="141"/>
      <c r="B25" s="141"/>
      <c r="C25" s="141"/>
      <c r="D25" s="155"/>
      <c r="E25" s="141"/>
      <c r="F25" s="141"/>
      <c r="G25" s="141"/>
      <c r="H25" s="154"/>
      <c r="I25" s="18" t="s">
        <v>483</v>
      </c>
      <c r="J25" s="99" t="s">
        <v>128</v>
      </c>
      <c r="K25" s="99" t="s">
        <v>262</v>
      </c>
      <c r="L25" s="159"/>
      <c r="M25" s="161"/>
      <c r="N25" s="161"/>
      <c r="O25" s="163"/>
      <c r="P25" s="161"/>
      <c r="Q25" s="163"/>
      <c r="R25" s="161"/>
      <c r="S25" s="163"/>
    </row>
    <row r="26" spans="1:19" ht="14.4" x14ac:dyDescent="0.25">
      <c r="A26" s="177" t="s">
        <v>80</v>
      </c>
      <c r="B26" s="178"/>
      <c r="C26" s="178"/>
      <c r="D26" s="178"/>
      <c r="E26" s="178"/>
      <c r="F26" s="178"/>
      <c r="G26" s="178"/>
      <c r="H26" s="178"/>
      <c r="I26" s="178"/>
      <c r="J26" s="178"/>
      <c r="K26" s="179"/>
      <c r="L26" s="19"/>
      <c r="M26" s="97">
        <f>SUM(M24)</f>
        <v>7349963.0599999996</v>
      </c>
      <c r="N26" s="97">
        <f t="shared" ref="N26:R26" si="1">SUM(N24)</f>
        <v>6247468.5999999996</v>
      </c>
      <c r="O26" s="97"/>
      <c r="P26" s="97">
        <f t="shared" si="1"/>
        <v>955495.2</v>
      </c>
      <c r="Q26" s="97"/>
      <c r="R26" s="97">
        <f t="shared" si="1"/>
        <v>146999.26</v>
      </c>
      <c r="S26" s="4"/>
    </row>
    <row r="27" spans="1:19" ht="15" thickBot="1" x14ac:dyDescent="0.3">
      <c r="A27" s="180" t="s">
        <v>81</v>
      </c>
      <c r="B27" s="181"/>
      <c r="C27" s="181"/>
      <c r="D27" s="181"/>
      <c r="E27" s="181"/>
      <c r="F27" s="181"/>
      <c r="G27" s="181"/>
      <c r="H27" s="181"/>
      <c r="I27" s="181"/>
      <c r="J27" s="181"/>
      <c r="K27" s="182"/>
      <c r="L27" s="20"/>
      <c r="M27" s="71">
        <f>M26+M22</f>
        <v>37146318.710000001</v>
      </c>
      <c r="N27" s="71">
        <f>N26+N22</f>
        <v>31574370.902000003</v>
      </c>
      <c r="O27" s="71"/>
      <c r="P27" s="71">
        <f>P26+P22</f>
        <v>4828941.9984999998</v>
      </c>
      <c r="Q27" s="71"/>
      <c r="R27" s="71">
        <f>R26+R22</f>
        <v>743005.8064</v>
      </c>
      <c r="S27" s="21"/>
    </row>
    <row r="29" spans="1:19" x14ac:dyDescent="0.25">
      <c r="A29" s="183" t="s">
        <v>703</v>
      </c>
      <c r="B29" s="183"/>
      <c r="C29" s="183"/>
      <c r="D29" s="183"/>
      <c r="E29" s="183"/>
      <c r="F29" s="183"/>
      <c r="G29" s="183"/>
      <c r="H29" s="183"/>
      <c r="I29" s="183"/>
      <c r="J29" s="183"/>
      <c r="K29" s="183"/>
      <c r="L29" s="183"/>
      <c r="M29" s="183"/>
      <c r="N29" s="183"/>
      <c r="O29" s="183"/>
      <c r="P29" s="183"/>
      <c r="Q29" s="183"/>
      <c r="R29" s="183"/>
      <c r="S29" s="183"/>
    </row>
    <row r="30" spans="1:19" x14ac:dyDescent="0.25">
      <c r="A30" s="183"/>
      <c r="B30" s="183"/>
      <c r="C30" s="183"/>
      <c r="D30" s="183"/>
      <c r="E30" s="183"/>
      <c r="F30" s="183"/>
      <c r="G30" s="183"/>
      <c r="H30" s="183"/>
      <c r="I30" s="183"/>
      <c r="J30" s="183"/>
      <c r="K30" s="183"/>
      <c r="L30" s="183"/>
      <c r="M30" s="183"/>
      <c r="N30" s="183"/>
      <c r="O30" s="183"/>
      <c r="P30" s="183"/>
      <c r="Q30" s="183"/>
      <c r="R30" s="183"/>
      <c r="S30" s="183"/>
    </row>
    <row r="36" spans="19:19" x14ac:dyDescent="0.25">
      <c r="S36" s="25"/>
    </row>
  </sheetData>
  <autoFilter ref="A1:S27"/>
  <mergeCells count="131">
    <mergeCell ref="B18:B19"/>
    <mergeCell ref="A18:A19"/>
    <mergeCell ref="S18:S19"/>
    <mergeCell ref="R18:R19"/>
    <mergeCell ref="Q18:Q19"/>
    <mergeCell ref="P18:P19"/>
    <mergeCell ref="O18:O19"/>
    <mergeCell ref="N18:N19"/>
    <mergeCell ref="M18:M19"/>
    <mergeCell ref="L18:L19"/>
    <mergeCell ref="G18:G19"/>
    <mergeCell ref="F18:F19"/>
    <mergeCell ref="E18:E19"/>
    <mergeCell ref="D18:D19"/>
    <mergeCell ref="C18:C19"/>
    <mergeCell ref="B16:B17"/>
    <mergeCell ref="A16:A17"/>
    <mergeCell ref="L16:L17"/>
    <mergeCell ref="S16:S17"/>
    <mergeCell ref="R16:R17"/>
    <mergeCell ref="Q16:Q17"/>
    <mergeCell ref="P16:P17"/>
    <mergeCell ref="O16:O17"/>
    <mergeCell ref="N16:N17"/>
    <mergeCell ref="M16:M17"/>
    <mergeCell ref="G16:G17"/>
    <mergeCell ref="F16:F17"/>
    <mergeCell ref="E16:E17"/>
    <mergeCell ref="D16:D17"/>
    <mergeCell ref="C16:C17"/>
    <mergeCell ref="C14:C15"/>
    <mergeCell ref="B14:B15"/>
    <mergeCell ref="A14:A15"/>
    <mergeCell ref="M1:R1"/>
    <mergeCell ref="A1:A2"/>
    <mergeCell ref="B1:B2"/>
    <mergeCell ref="C1:C2"/>
    <mergeCell ref="D1:D2"/>
    <mergeCell ref="E1:E2"/>
    <mergeCell ref="F1:F2"/>
    <mergeCell ref="G1:G2"/>
    <mergeCell ref="I1:I2"/>
    <mergeCell ref="J1:J2"/>
    <mergeCell ref="K1:K2"/>
    <mergeCell ref="L1:L2"/>
    <mergeCell ref="A6:S6"/>
    <mergeCell ref="A7:S7"/>
    <mergeCell ref="A8:A9"/>
    <mergeCell ref="B8:B9"/>
    <mergeCell ref="C8:C9"/>
    <mergeCell ref="D8:D9"/>
    <mergeCell ref="E8:E9"/>
    <mergeCell ref="F8:F9"/>
    <mergeCell ref="L14:L15"/>
    <mergeCell ref="L8:L9"/>
    <mergeCell ref="S8:S9"/>
    <mergeCell ref="O8:O9"/>
    <mergeCell ref="P8:P9"/>
    <mergeCell ref="Q8:Q9"/>
    <mergeCell ref="R8:R9"/>
    <mergeCell ref="M8:M9"/>
    <mergeCell ref="N8:N9"/>
    <mergeCell ref="D14:D15"/>
    <mergeCell ref="S14:S15"/>
    <mergeCell ref="R14:R15"/>
    <mergeCell ref="Q14:Q15"/>
    <mergeCell ref="P14:P15"/>
    <mergeCell ref="O14:O15"/>
    <mergeCell ref="N14:N15"/>
    <mergeCell ref="M14:M15"/>
    <mergeCell ref="E14:E15"/>
    <mergeCell ref="A10:A13"/>
    <mergeCell ref="B10:B13"/>
    <mergeCell ref="C10:C13"/>
    <mergeCell ref="D10:D13"/>
    <mergeCell ref="F10:F13"/>
    <mergeCell ref="A23:S23"/>
    <mergeCell ref="A26:K26"/>
    <mergeCell ref="A27:K27"/>
    <mergeCell ref="A29:S30"/>
    <mergeCell ref="O10:O13"/>
    <mergeCell ref="P10:P13"/>
    <mergeCell ref="Q10:Q13"/>
    <mergeCell ref="R10:R13"/>
    <mergeCell ref="S10:S13"/>
    <mergeCell ref="A22:K22"/>
    <mergeCell ref="G10:G13"/>
    <mergeCell ref="L10:L13"/>
    <mergeCell ref="M10:M13"/>
    <mergeCell ref="N10:N13"/>
    <mergeCell ref="G14:G15"/>
    <mergeCell ref="F14:F15"/>
    <mergeCell ref="S24:S25"/>
    <mergeCell ref="B24:B25"/>
    <mergeCell ref="A24:A25"/>
    <mergeCell ref="C24:C25"/>
    <mergeCell ref="L24:L25"/>
    <mergeCell ref="R24:R25"/>
    <mergeCell ref="Q24:Q25"/>
    <mergeCell ref="P24:P25"/>
    <mergeCell ref="O24:O25"/>
    <mergeCell ref="N24:N25"/>
    <mergeCell ref="M24:M25"/>
    <mergeCell ref="G24:G25"/>
    <mergeCell ref="F24:F25"/>
    <mergeCell ref="H1:H2"/>
    <mergeCell ref="H8:H9"/>
    <mergeCell ref="H10:H13"/>
    <mergeCell ref="H14:H15"/>
    <mergeCell ref="H16:H17"/>
    <mergeCell ref="H18:H19"/>
    <mergeCell ref="H24:H25"/>
    <mergeCell ref="E24:E25"/>
    <mergeCell ref="D24:D25"/>
    <mergeCell ref="G8:G9"/>
    <mergeCell ref="H20:H21"/>
    <mergeCell ref="G20:G21"/>
    <mergeCell ref="F20:F21"/>
    <mergeCell ref="E20:E21"/>
    <mergeCell ref="D20:D21"/>
    <mergeCell ref="C20:C21"/>
    <mergeCell ref="B20:B21"/>
    <mergeCell ref="A20:A21"/>
    <mergeCell ref="S20:S21"/>
    <mergeCell ref="R20:R21"/>
    <mergeCell ref="Q20:Q21"/>
    <mergeCell ref="P20:P21"/>
    <mergeCell ref="O20:O21"/>
    <mergeCell ref="N20:N21"/>
    <mergeCell ref="M20:M21"/>
    <mergeCell ref="L20:L21"/>
  </mergeCells>
  <pageMargins left="0.7" right="0.7" top="0.49" bottom="0.53" header="0.3" footer="0.3"/>
  <pageSetup paperSize="9" scale="34" fitToHeight="0" orientation="landscape" r:id="rId1"/>
  <headerFooter>
    <oddHeader xml:space="preserve">&amp;C&amp;"Trebuchet MS,Bold"&amp;12List of contracted projects/Lista proiectelor contractate 
</oddHeader>
    <oddFooter>&amp;L&amp;P/&amp;N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38.88671875" style="22" customWidth="1"/>
    <col min="4" max="4" width="34" style="23" customWidth="1"/>
    <col min="5" max="5" width="22.5546875" style="2" customWidth="1"/>
    <col min="6" max="6" width="13.5546875" style="2" customWidth="1"/>
    <col min="7" max="7" width="14.109375" style="2" customWidth="1"/>
    <col min="8" max="8" width="16.33203125" style="2" customWidth="1"/>
    <col min="9" max="9" width="26.5546875" style="24"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195" t="s">
        <v>0</v>
      </c>
      <c r="B1" s="197" t="s">
        <v>1</v>
      </c>
      <c r="C1" s="148" t="s">
        <v>2</v>
      </c>
      <c r="D1" s="148" t="s">
        <v>3</v>
      </c>
      <c r="E1" s="148" t="s">
        <v>4</v>
      </c>
      <c r="F1" s="148" t="s">
        <v>5</v>
      </c>
      <c r="G1" s="148" t="s">
        <v>6</v>
      </c>
      <c r="H1" s="148" t="s">
        <v>621</v>
      </c>
      <c r="I1" s="148" t="s">
        <v>7</v>
      </c>
      <c r="J1" s="197" t="s">
        <v>8</v>
      </c>
      <c r="K1" s="197" t="s">
        <v>9</v>
      </c>
      <c r="L1" s="197" t="s">
        <v>10</v>
      </c>
      <c r="M1" s="192" t="s">
        <v>11</v>
      </c>
      <c r="N1" s="193"/>
      <c r="O1" s="193"/>
      <c r="P1" s="193"/>
      <c r="Q1" s="193"/>
      <c r="R1" s="194"/>
      <c r="S1" s="1"/>
    </row>
    <row r="2" spans="1:19" ht="81" customHeight="1" x14ac:dyDescent="0.25">
      <c r="A2" s="196"/>
      <c r="B2" s="198"/>
      <c r="C2" s="149"/>
      <c r="D2" s="149"/>
      <c r="E2" s="149"/>
      <c r="F2" s="149"/>
      <c r="G2" s="149"/>
      <c r="H2" s="149"/>
      <c r="I2" s="149"/>
      <c r="J2" s="198"/>
      <c r="K2" s="198"/>
      <c r="L2" s="198"/>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117" t="s">
        <v>622</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117" t="s">
        <v>666</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199" t="s">
        <v>82</v>
      </c>
      <c r="B6" s="200"/>
      <c r="C6" s="200"/>
      <c r="D6" s="200"/>
      <c r="E6" s="200"/>
      <c r="F6" s="200"/>
      <c r="G6" s="200"/>
      <c r="H6" s="200"/>
      <c r="I6" s="200"/>
      <c r="J6" s="200"/>
      <c r="K6" s="200"/>
      <c r="L6" s="200"/>
      <c r="M6" s="200"/>
      <c r="N6" s="200"/>
      <c r="O6" s="200"/>
      <c r="P6" s="200"/>
      <c r="Q6" s="200"/>
      <c r="R6" s="200"/>
      <c r="S6" s="201"/>
    </row>
    <row r="7" spans="1:19" ht="24.75" customHeight="1" x14ac:dyDescent="0.25">
      <c r="A7" s="177" t="s">
        <v>83</v>
      </c>
      <c r="B7" s="178"/>
      <c r="C7" s="178"/>
      <c r="D7" s="178"/>
      <c r="E7" s="178"/>
      <c r="F7" s="178"/>
      <c r="G7" s="178"/>
      <c r="H7" s="178"/>
      <c r="I7" s="178"/>
      <c r="J7" s="178"/>
      <c r="K7" s="178"/>
      <c r="L7" s="178"/>
      <c r="M7" s="178"/>
      <c r="N7" s="178"/>
      <c r="O7" s="178"/>
      <c r="P7" s="178"/>
      <c r="Q7" s="178"/>
      <c r="R7" s="178"/>
      <c r="S7" s="202"/>
    </row>
    <row r="8" spans="1:19" ht="33" customHeight="1" x14ac:dyDescent="0.3">
      <c r="A8" s="242">
        <v>1</v>
      </c>
      <c r="B8" s="150" t="s">
        <v>84</v>
      </c>
      <c r="C8" s="168" t="s">
        <v>85</v>
      </c>
      <c r="D8" s="171" t="s">
        <v>86</v>
      </c>
      <c r="E8" s="150">
        <v>30</v>
      </c>
      <c r="F8" s="150" t="s">
        <v>60</v>
      </c>
      <c r="G8" s="150" t="s">
        <v>702</v>
      </c>
      <c r="H8" s="150" t="s">
        <v>624</v>
      </c>
      <c r="I8" s="26" t="s">
        <v>87</v>
      </c>
      <c r="J8" s="11" t="s">
        <v>63</v>
      </c>
      <c r="K8" s="16" t="s">
        <v>88</v>
      </c>
      <c r="L8" s="146">
        <v>94</v>
      </c>
      <c r="M8" s="144">
        <v>1481057</v>
      </c>
      <c r="N8" s="144">
        <f>M8*85%</f>
        <v>1258898.45</v>
      </c>
      <c r="O8" s="142">
        <v>0.85</v>
      </c>
      <c r="P8" s="144">
        <f>M8*13%</f>
        <v>192537.41</v>
      </c>
      <c r="Q8" s="142">
        <v>0.13</v>
      </c>
      <c r="R8" s="144">
        <f>M8*2%</f>
        <v>29621.14</v>
      </c>
      <c r="S8" s="208">
        <v>0.02</v>
      </c>
    </row>
    <row r="9" spans="1:19" ht="36" customHeight="1" x14ac:dyDescent="0.3">
      <c r="A9" s="243"/>
      <c r="B9" s="151"/>
      <c r="C9" s="170"/>
      <c r="D9" s="173"/>
      <c r="E9" s="151"/>
      <c r="F9" s="151"/>
      <c r="G9" s="151"/>
      <c r="H9" s="151"/>
      <c r="I9" s="26" t="s">
        <v>89</v>
      </c>
      <c r="J9" s="11" t="s">
        <v>66</v>
      </c>
      <c r="K9" s="16" t="s">
        <v>90</v>
      </c>
      <c r="L9" s="147"/>
      <c r="M9" s="145"/>
      <c r="N9" s="145"/>
      <c r="O9" s="143"/>
      <c r="P9" s="145"/>
      <c r="Q9" s="143"/>
      <c r="R9" s="145"/>
      <c r="S9" s="210"/>
    </row>
    <row r="10" spans="1:19" ht="72.75" customHeight="1" x14ac:dyDescent="0.25">
      <c r="A10" s="242">
        <v>2</v>
      </c>
      <c r="B10" s="150" t="s">
        <v>91</v>
      </c>
      <c r="C10" s="168" t="s">
        <v>92</v>
      </c>
      <c r="D10" s="171" t="s">
        <v>93</v>
      </c>
      <c r="E10" s="150">
        <v>24</v>
      </c>
      <c r="F10" s="150" t="s">
        <v>60</v>
      </c>
      <c r="G10" s="150" t="s">
        <v>61</v>
      </c>
      <c r="H10" s="150" t="s">
        <v>623</v>
      </c>
      <c r="I10" s="10" t="s">
        <v>94</v>
      </c>
      <c r="J10" s="11" t="s">
        <v>66</v>
      </c>
      <c r="K10" s="16" t="s">
        <v>90</v>
      </c>
      <c r="L10" s="146">
        <v>94</v>
      </c>
      <c r="M10" s="144">
        <v>334181</v>
      </c>
      <c r="N10" s="144">
        <f>M10*85%</f>
        <v>284053.84999999998</v>
      </c>
      <c r="O10" s="142">
        <v>0.85</v>
      </c>
      <c r="P10" s="144">
        <f>M10*13%</f>
        <v>43443.53</v>
      </c>
      <c r="Q10" s="142">
        <v>0.13</v>
      </c>
      <c r="R10" s="144">
        <f>M10*2%</f>
        <v>6683.62</v>
      </c>
      <c r="S10" s="185">
        <v>0.02</v>
      </c>
    </row>
    <row r="11" spans="1:19" ht="63" customHeight="1" x14ac:dyDescent="0.3">
      <c r="A11" s="243"/>
      <c r="B11" s="151"/>
      <c r="C11" s="170"/>
      <c r="D11" s="173"/>
      <c r="E11" s="151"/>
      <c r="F11" s="151"/>
      <c r="G11" s="151"/>
      <c r="H11" s="151"/>
      <c r="I11" s="26" t="s">
        <v>95</v>
      </c>
      <c r="J11" s="11" t="s">
        <v>63</v>
      </c>
      <c r="K11" s="16" t="s">
        <v>88</v>
      </c>
      <c r="L11" s="147"/>
      <c r="M11" s="145"/>
      <c r="N11" s="145"/>
      <c r="O11" s="143"/>
      <c r="P11" s="145"/>
      <c r="Q11" s="143"/>
      <c r="R11" s="145"/>
      <c r="S11" s="187"/>
    </row>
    <row r="12" spans="1:19" ht="43.2" x14ac:dyDescent="0.3">
      <c r="A12" s="242">
        <v>3</v>
      </c>
      <c r="B12" s="150" t="s">
        <v>96</v>
      </c>
      <c r="C12" s="168" t="s">
        <v>97</v>
      </c>
      <c r="D12" s="171" t="s">
        <v>98</v>
      </c>
      <c r="E12" s="150">
        <v>24</v>
      </c>
      <c r="F12" s="150" t="s">
        <v>60</v>
      </c>
      <c r="G12" s="150" t="s">
        <v>61</v>
      </c>
      <c r="H12" s="150" t="s">
        <v>623</v>
      </c>
      <c r="I12" s="26" t="s">
        <v>62</v>
      </c>
      <c r="J12" s="11" t="s">
        <v>63</v>
      </c>
      <c r="K12" s="16" t="s">
        <v>64</v>
      </c>
      <c r="L12" s="146">
        <v>91</v>
      </c>
      <c r="M12" s="144">
        <v>908408.15</v>
      </c>
      <c r="N12" s="144">
        <f>M12*85%</f>
        <v>772146.92749999999</v>
      </c>
      <c r="O12" s="142">
        <v>0.85</v>
      </c>
      <c r="P12" s="144">
        <f>M12*13%</f>
        <v>118093.0595</v>
      </c>
      <c r="Q12" s="142">
        <v>0.13</v>
      </c>
      <c r="R12" s="144">
        <f>M12*2%</f>
        <v>18168.163</v>
      </c>
      <c r="S12" s="208">
        <v>0.02</v>
      </c>
    </row>
    <row r="13" spans="1:19" ht="76.5" customHeight="1" x14ac:dyDescent="0.3">
      <c r="A13" s="243"/>
      <c r="B13" s="151"/>
      <c r="C13" s="170"/>
      <c r="D13" s="173"/>
      <c r="E13" s="151"/>
      <c r="F13" s="151"/>
      <c r="G13" s="151"/>
      <c r="H13" s="151"/>
      <c r="I13" s="26" t="s">
        <v>94</v>
      </c>
      <c r="J13" s="11" t="s">
        <v>66</v>
      </c>
      <c r="K13" s="16" t="s">
        <v>90</v>
      </c>
      <c r="L13" s="147"/>
      <c r="M13" s="145"/>
      <c r="N13" s="145"/>
      <c r="O13" s="143"/>
      <c r="P13" s="145"/>
      <c r="Q13" s="143"/>
      <c r="R13" s="145"/>
      <c r="S13" s="210"/>
    </row>
    <row r="14" spans="1:19" ht="66" customHeight="1" x14ac:dyDescent="0.25">
      <c r="A14" s="242">
        <v>4</v>
      </c>
      <c r="B14" s="150" t="s">
        <v>99</v>
      </c>
      <c r="C14" s="168" t="s">
        <v>100</v>
      </c>
      <c r="D14" s="171" t="s">
        <v>101</v>
      </c>
      <c r="E14" s="150">
        <v>24</v>
      </c>
      <c r="F14" s="150" t="s">
        <v>60</v>
      </c>
      <c r="G14" s="150" t="s">
        <v>61</v>
      </c>
      <c r="H14" s="150" t="s">
        <v>623</v>
      </c>
      <c r="I14" s="18" t="s">
        <v>62</v>
      </c>
      <c r="J14" s="11" t="s">
        <v>63</v>
      </c>
      <c r="K14" s="16" t="s">
        <v>64</v>
      </c>
      <c r="L14" s="146">
        <v>91</v>
      </c>
      <c r="M14" s="144">
        <v>754518.55</v>
      </c>
      <c r="N14" s="144">
        <f>M14*85%</f>
        <v>641340.76750000007</v>
      </c>
      <c r="O14" s="142">
        <v>0.85</v>
      </c>
      <c r="P14" s="144">
        <f>M14*13%</f>
        <v>98087.411500000017</v>
      </c>
      <c r="Q14" s="142">
        <v>0.13</v>
      </c>
      <c r="R14" s="144">
        <f>M14*2%</f>
        <v>15090.371000000001</v>
      </c>
      <c r="S14" s="185">
        <v>0.02</v>
      </c>
    </row>
    <row r="15" spans="1:19" ht="61.5" customHeight="1" x14ac:dyDescent="0.25">
      <c r="A15" s="243"/>
      <c r="B15" s="151"/>
      <c r="C15" s="170"/>
      <c r="D15" s="173"/>
      <c r="E15" s="151"/>
      <c r="F15" s="151"/>
      <c r="G15" s="151"/>
      <c r="H15" s="151"/>
      <c r="I15" s="18" t="s">
        <v>102</v>
      </c>
      <c r="J15" s="11" t="s">
        <v>66</v>
      </c>
      <c r="K15" s="16" t="s">
        <v>103</v>
      </c>
      <c r="L15" s="147"/>
      <c r="M15" s="145"/>
      <c r="N15" s="145"/>
      <c r="O15" s="143"/>
      <c r="P15" s="145"/>
      <c r="Q15" s="143"/>
      <c r="R15" s="145"/>
      <c r="S15" s="187"/>
    </row>
    <row r="16" spans="1:19" ht="41.25" customHeight="1" x14ac:dyDescent="0.25">
      <c r="A16" s="237">
        <v>5</v>
      </c>
      <c r="B16" s="150" t="s">
        <v>104</v>
      </c>
      <c r="C16" s="168" t="s">
        <v>105</v>
      </c>
      <c r="D16" s="171" t="s">
        <v>106</v>
      </c>
      <c r="E16" s="150">
        <v>24</v>
      </c>
      <c r="F16" s="150" t="s">
        <v>60</v>
      </c>
      <c r="G16" s="150" t="s">
        <v>61</v>
      </c>
      <c r="H16" s="150" t="s">
        <v>623</v>
      </c>
      <c r="I16" s="18" t="s">
        <v>107</v>
      </c>
      <c r="J16" s="11" t="s">
        <v>63</v>
      </c>
      <c r="K16" s="16" t="s">
        <v>108</v>
      </c>
      <c r="L16" s="146">
        <v>91</v>
      </c>
      <c r="M16" s="144">
        <v>250198.8</v>
      </c>
      <c r="N16" s="144">
        <f>M16*85%</f>
        <v>212668.97999999998</v>
      </c>
      <c r="O16" s="142">
        <v>0.85</v>
      </c>
      <c r="P16" s="144">
        <f>M16*13%</f>
        <v>32525.844000000001</v>
      </c>
      <c r="Q16" s="142">
        <v>0.13</v>
      </c>
      <c r="R16" s="144">
        <f>M16*2%</f>
        <v>5003.9759999999997</v>
      </c>
      <c r="S16" s="208">
        <v>0.02</v>
      </c>
    </row>
    <row r="17" spans="1:19" ht="69.75" customHeight="1" x14ac:dyDescent="0.25">
      <c r="A17" s="239"/>
      <c r="B17" s="152"/>
      <c r="C17" s="169"/>
      <c r="D17" s="172"/>
      <c r="E17" s="152"/>
      <c r="F17" s="152"/>
      <c r="G17" s="152"/>
      <c r="H17" s="152"/>
      <c r="I17" s="18" t="s">
        <v>109</v>
      </c>
      <c r="J17" s="11" t="s">
        <v>66</v>
      </c>
      <c r="K17" s="16" t="s">
        <v>110</v>
      </c>
      <c r="L17" s="188"/>
      <c r="M17" s="167"/>
      <c r="N17" s="167"/>
      <c r="O17" s="184"/>
      <c r="P17" s="167"/>
      <c r="Q17" s="184"/>
      <c r="R17" s="167"/>
      <c r="S17" s="209"/>
    </row>
    <row r="18" spans="1:19" ht="47.25" customHeight="1" x14ac:dyDescent="0.25">
      <c r="A18" s="238"/>
      <c r="B18" s="151"/>
      <c r="C18" s="170"/>
      <c r="D18" s="173"/>
      <c r="E18" s="151"/>
      <c r="F18" s="151"/>
      <c r="G18" s="151"/>
      <c r="H18" s="151"/>
      <c r="I18" s="18" t="s">
        <v>111</v>
      </c>
      <c r="J18" s="11" t="s">
        <v>63</v>
      </c>
      <c r="K18" s="16" t="s">
        <v>112</v>
      </c>
      <c r="L18" s="147"/>
      <c r="M18" s="145"/>
      <c r="N18" s="145"/>
      <c r="O18" s="143"/>
      <c r="P18" s="145"/>
      <c r="Q18" s="143"/>
      <c r="R18" s="145"/>
      <c r="S18" s="210"/>
    </row>
    <row r="19" spans="1:19" ht="75.75" customHeight="1" x14ac:dyDescent="0.25">
      <c r="A19" s="237">
        <v>6</v>
      </c>
      <c r="B19" s="150" t="s">
        <v>113</v>
      </c>
      <c r="C19" s="168" t="s">
        <v>114</v>
      </c>
      <c r="D19" s="205" t="s">
        <v>115</v>
      </c>
      <c r="E19" s="150">
        <v>24</v>
      </c>
      <c r="F19" s="150" t="s">
        <v>71</v>
      </c>
      <c r="G19" s="150" t="s">
        <v>72</v>
      </c>
      <c r="H19" s="150" t="s">
        <v>623</v>
      </c>
      <c r="I19" s="18" t="s">
        <v>116</v>
      </c>
      <c r="J19" s="11" t="s">
        <v>63</v>
      </c>
      <c r="K19" s="16" t="s">
        <v>74</v>
      </c>
      <c r="L19" s="146">
        <v>91</v>
      </c>
      <c r="M19" s="144">
        <v>1387448.53</v>
      </c>
      <c r="N19" s="144">
        <f>M19*85%</f>
        <v>1179331.2505000001</v>
      </c>
      <c r="O19" s="142">
        <v>0.85</v>
      </c>
      <c r="P19" s="144">
        <f>M19*13%</f>
        <v>180368.3089</v>
      </c>
      <c r="Q19" s="142">
        <v>0.13</v>
      </c>
      <c r="R19" s="144">
        <f>M19*2%</f>
        <v>27748.970600000001</v>
      </c>
      <c r="S19" s="185">
        <v>0.02</v>
      </c>
    </row>
    <row r="20" spans="1:19" ht="28.8" x14ac:dyDescent="0.25">
      <c r="A20" s="239"/>
      <c r="B20" s="152"/>
      <c r="C20" s="169"/>
      <c r="D20" s="228"/>
      <c r="E20" s="152"/>
      <c r="F20" s="152"/>
      <c r="G20" s="152"/>
      <c r="H20" s="152"/>
      <c r="I20" s="18" t="s">
        <v>117</v>
      </c>
      <c r="J20" s="11" t="s">
        <v>66</v>
      </c>
      <c r="K20" s="16" t="s">
        <v>67</v>
      </c>
      <c r="L20" s="188"/>
      <c r="M20" s="167"/>
      <c r="N20" s="167"/>
      <c r="O20" s="184"/>
      <c r="P20" s="167"/>
      <c r="Q20" s="184"/>
      <c r="R20" s="167"/>
      <c r="S20" s="186"/>
    </row>
    <row r="21" spans="1:19" ht="46.5" customHeight="1" x14ac:dyDescent="0.25">
      <c r="A21" s="239"/>
      <c r="B21" s="152"/>
      <c r="C21" s="169"/>
      <c r="D21" s="228"/>
      <c r="E21" s="152"/>
      <c r="F21" s="152"/>
      <c r="G21" s="152"/>
      <c r="H21" s="152"/>
      <c r="I21" s="18" t="s">
        <v>118</v>
      </c>
      <c r="J21" s="11" t="s">
        <v>63</v>
      </c>
      <c r="K21" s="16" t="s">
        <v>112</v>
      </c>
      <c r="L21" s="188"/>
      <c r="M21" s="167"/>
      <c r="N21" s="167"/>
      <c r="O21" s="184"/>
      <c r="P21" s="167"/>
      <c r="Q21" s="184"/>
      <c r="R21" s="167"/>
      <c r="S21" s="186"/>
    </row>
    <row r="22" spans="1:19" ht="30" customHeight="1" x14ac:dyDescent="0.25">
      <c r="A22" s="238"/>
      <c r="B22" s="151"/>
      <c r="C22" s="170"/>
      <c r="D22" s="229"/>
      <c r="E22" s="151"/>
      <c r="F22" s="151"/>
      <c r="G22" s="151"/>
      <c r="H22" s="151"/>
      <c r="I22" s="18" t="s">
        <v>119</v>
      </c>
      <c r="J22" s="11" t="s">
        <v>63</v>
      </c>
      <c r="K22" s="16" t="s">
        <v>120</v>
      </c>
      <c r="L22" s="147"/>
      <c r="M22" s="145"/>
      <c r="N22" s="145"/>
      <c r="O22" s="143"/>
      <c r="P22" s="145"/>
      <c r="Q22" s="143"/>
      <c r="R22" s="145"/>
      <c r="S22" s="187"/>
    </row>
    <row r="23" spans="1:19" ht="43.2" x14ac:dyDescent="0.25">
      <c r="A23" s="237">
        <v>7</v>
      </c>
      <c r="B23" s="150" t="s">
        <v>121</v>
      </c>
      <c r="C23" s="168" t="s">
        <v>122</v>
      </c>
      <c r="D23" s="171" t="s">
        <v>123</v>
      </c>
      <c r="E23" s="150">
        <v>18</v>
      </c>
      <c r="F23" s="150" t="s">
        <v>60</v>
      </c>
      <c r="G23" s="150" t="s">
        <v>124</v>
      </c>
      <c r="H23" s="150" t="s">
        <v>623</v>
      </c>
      <c r="I23" s="18" t="s">
        <v>125</v>
      </c>
      <c r="J23" s="16" t="s">
        <v>63</v>
      </c>
      <c r="K23" s="16" t="s">
        <v>126</v>
      </c>
      <c r="L23" s="146">
        <v>94</v>
      </c>
      <c r="M23" s="144">
        <v>693880.93</v>
      </c>
      <c r="N23" s="144">
        <f>M23*85%</f>
        <v>589798.7905</v>
      </c>
      <c r="O23" s="142">
        <v>0.85</v>
      </c>
      <c r="P23" s="144">
        <f>M23*13%</f>
        <v>90204.520900000003</v>
      </c>
      <c r="Q23" s="142">
        <v>0.13</v>
      </c>
      <c r="R23" s="144">
        <f>M23*2%</f>
        <v>13877.618600000002</v>
      </c>
      <c r="S23" s="208">
        <v>0.02</v>
      </c>
    </row>
    <row r="24" spans="1:19" ht="86.25" customHeight="1" x14ac:dyDescent="0.25">
      <c r="A24" s="238"/>
      <c r="B24" s="151"/>
      <c r="C24" s="170"/>
      <c r="D24" s="173"/>
      <c r="E24" s="151"/>
      <c r="F24" s="151"/>
      <c r="G24" s="151"/>
      <c r="H24" s="151"/>
      <c r="I24" s="18" t="s">
        <v>127</v>
      </c>
      <c r="J24" s="16" t="s">
        <v>128</v>
      </c>
      <c r="K24" s="16" t="s">
        <v>67</v>
      </c>
      <c r="L24" s="147"/>
      <c r="M24" s="145"/>
      <c r="N24" s="145"/>
      <c r="O24" s="143"/>
      <c r="P24" s="145"/>
      <c r="Q24" s="143"/>
      <c r="R24" s="145"/>
      <c r="S24" s="210"/>
    </row>
    <row r="25" spans="1:19" ht="63.75" customHeight="1" x14ac:dyDescent="0.25">
      <c r="A25" s="237">
        <v>8</v>
      </c>
      <c r="B25" s="150" t="s">
        <v>129</v>
      </c>
      <c r="C25" s="168" t="s">
        <v>130</v>
      </c>
      <c r="D25" s="171" t="s">
        <v>131</v>
      </c>
      <c r="E25" s="150">
        <v>24</v>
      </c>
      <c r="F25" s="150" t="s">
        <v>71</v>
      </c>
      <c r="G25" s="150" t="s">
        <v>72</v>
      </c>
      <c r="H25" s="150" t="s">
        <v>623</v>
      </c>
      <c r="I25" s="18" t="s">
        <v>132</v>
      </c>
      <c r="J25" s="16" t="s">
        <v>63</v>
      </c>
      <c r="K25" s="16" t="s">
        <v>74</v>
      </c>
      <c r="L25" s="146">
        <v>91</v>
      </c>
      <c r="M25" s="144">
        <v>485460</v>
      </c>
      <c r="N25" s="144">
        <f>M25*85%</f>
        <v>412641</v>
      </c>
      <c r="O25" s="142">
        <v>0.85</v>
      </c>
      <c r="P25" s="144">
        <f>M25*13%</f>
        <v>63109.8</v>
      </c>
      <c r="Q25" s="142">
        <v>0.13</v>
      </c>
      <c r="R25" s="144">
        <f>M25*2%</f>
        <v>9709.2000000000007</v>
      </c>
      <c r="S25" s="185">
        <v>0.02</v>
      </c>
    </row>
    <row r="26" spans="1:19" ht="60.75" customHeight="1" x14ac:dyDescent="0.25">
      <c r="A26" s="239"/>
      <c r="B26" s="152"/>
      <c r="C26" s="169"/>
      <c r="D26" s="172"/>
      <c r="E26" s="152"/>
      <c r="F26" s="152"/>
      <c r="G26" s="152"/>
      <c r="H26" s="152"/>
      <c r="I26" s="27" t="s">
        <v>133</v>
      </c>
      <c r="J26" s="16" t="s">
        <v>63</v>
      </c>
      <c r="K26" s="16" t="s">
        <v>126</v>
      </c>
      <c r="L26" s="188"/>
      <c r="M26" s="167"/>
      <c r="N26" s="167"/>
      <c r="O26" s="184"/>
      <c r="P26" s="167"/>
      <c r="Q26" s="184"/>
      <c r="R26" s="167"/>
      <c r="S26" s="186"/>
    </row>
    <row r="27" spans="1:19" ht="67.5" customHeight="1" x14ac:dyDescent="0.25">
      <c r="A27" s="238"/>
      <c r="B27" s="151"/>
      <c r="C27" s="170"/>
      <c r="D27" s="173"/>
      <c r="E27" s="151"/>
      <c r="F27" s="151"/>
      <c r="G27" s="151"/>
      <c r="H27" s="151"/>
      <c r="I27" s="18" t="s">
        <v>134</v>
      </c>
      <c r="J27" s="16" t="s">
        <v>128</v>
      </c>
      <c r="K27" s="16" t="s">
        <v>67</v>
      </c>
      <c r="L27" s="147"/>
      <c r="M27" s="145"/>
      <c r="N27" s="145"/>
      <c r="O27" s="143"/>
      <c r="P27" s="145"/>
      <c r="Q27" s="143"/>
      <c r="R27" s="145"/>
      <c r="S27" s="187"/>
    </row>
    <row r="28" spans="1:19" ht="43.5" customHeight="1" x14ac:dyDescent="0.25">
      <c r="A28" s="237">
        <v>9</v>
      </c>
      <c r="B28" s="150" t="s">
        <v>135</v>
      </c>
      <c r="C28" s="168" t="s">
        <v>136</v>
      </c>
      <c r="D28" s="171" t="s">
        <v>137</v>
      </c>
      <c r="E28" s="150">
        <v>20</v>
      </c>
      <c r="F28" s="150" t="s">
        <v>71</v>
      </c>
      <c r="G28" s="150" t="s">
        <v>138</v>
      </c>
      <c r="H28" s="240" t="s">
        <v>623</v>
      </c>
      <c r="I28" s="18" t="s">
        <v>139</v>
      </c>
      <c r="J28" s="16" t="s">
        <v>128</v>
      </c>
      <c r="K28" s="16" t="s">
        <v>140</v>
      </c>
      <c r="L28" s="146">
        <v>91</v>
      </c>
      <c r="M28" s="144">
        <v>400468.18</v>
      </c>
      <c r="N28" s="144">
        <f>M28*85%</f>
        <v>340397.95299999998</v>
      </c>
      <c r="O28" s="142">
        <v>0.85</v>
      </c>
      <c r="P28" s="144">
        <f>M28*13%</f>
        <v>52060.863400000002</v>
      </c>
      <c r="Q28" s="142">
        <v>0.13</v>
      </c>
      <c r="R28" s="144">
        <f>M28*2%</f>
        <v>8009.3635999999997</v>
      </c>
      <c r="S28" s="185">
        <v>0.02</v>
      </c>
    </row>
    <row r="29" spans="1:19" ht="120" customHeight="1" x14ac:dyDescent="0.25">
      <c r="A29" s="238"/>
      <c r="B29" s="151"/>
      <c r="C29" s="170"/>
      <c r="D29" s="173"/>
      <c r="E29" s="151"/>
      <c r="F29" s="151"/>
      <c r="G29" s="151"/>
      <c r="H29" s="241"/>
      <c r="I29" s="18" t="s">
        <v>116</v>
      </c>
      <c r="J29" s="16" t="s">
        <v>63</v>
      </c>
      <c r="K29" s="16" t="s">
        <v>74</v>
      </c>
      <c r="L29" s="147"/>
      <c r="M29" s="145"/>
      <c r="N29" s="145"/>
      <c r="O29" s="143"/>
      <c r="P29" s="145"/>
      <c r="Q29" s="143"/>
      <c r="R29" s="145"/>
      <c r="S29" s="187"/>
    </row>
    <row r="30" spans="1:19" ht="61.5" customHeight="1" x14ac:dyDescent="0.25">
      <c r="A30" s="237">
        <v>10</v>
      </c>
      <c r="B30" s="150" t="s">
        <v>141</v>
      </c>
      <c r="C30" s="168" t="s">
        <v>142</v>
      </c>
      <c r="D30" s="171" t="s">
        <v>143</v>
      </c>
      <c r="E30" s="150">
        <v>18</v>
      </c>
      <c r="F30" s="150" t="s">
        <v>71</v>
      </c>
      <c r="G30" s="150" t="s">
        <v>144</v>
      </c>
      <c r="H30" s="150" t="s">
        <v>623</v>
      </c>
      <c r="I30" s="18" t="s">
        <v>116</v>
      </c>
      <c r="J30" s="16" t="s">
        <v>63</v>
      </c>
      <c r="K30" s="16" t="s">
        <v>74</v>
      </c>
      <c r="L30" s="146">
        <v>91</v>
      </c>
      <c r="M30" s="144">
        <v>414300.35</v>
      </c>
      <c r="N30" s="144">
        <f>M30*85%</f>
        <v>352155.29749999999</v>
      </c>
      <c r="O30" s="142">
        <v>0.85</v>
      </c>
      <c r="P30" s="144">
        <f>M30*13%</f>
        <v>53859.0455</v>
      </c>
      <c r="Q30" s="142">
        <v>0.13</v>
      </c>
      <c r="R30" s="144">
        <f>M30*2%</f>
        <v>8286.0069999999996</v>
      </c>
      <c r="S30" s="208">
        <v>0.02</v>
      </c>
    </row>
    <row r="31" spans="1:19" ht="48" customHeight="1" x14ac:dyDescent="0.25">
      <c r="A31" s="239"/>
      <c r="B31" s="152"/>
      <c r="C31" s="169"/>
      <c r="D31" s="172"/>
      <c r="E31" s="152"/>
      <c r="F31" s="152"/>
      <c r="G31" s="152"/>
      <c r="H31" s="152"/>
      <c r="I31" s="18" t="s">
        <v>145</v>
      </c>
      <c r="J31" s="16" t="s">
        <v>128</v>
      </c>
      <c r="K31" s="16" t="s">
        <v>67</v>
      </c>
      <c r="L31" s="188"/>
      <c r="M31" s="167"/>
      <c r="N31" s="167"/>
      <c r="O31" s="184"/>
      <c r="P31" s="167"/>
      <c r="Q31" s="184"/>
      <c r="R31" s="167"/>
      <c r="S31" s="209"/>
    </row>
    <row r="32" spans="1:19" ht="78.75" customHeight="1" x14ac:dyDescent="0.25">
      <c r="A32" s="238"/>
      <c r="B32" s="151"/>
      <c r="C32" s="170"/>
      <c r="D32" s="173"/>
      <c r="E32" s="151"/>
      <c r="F32" s="151"/>
      <c r="G32" s="151"/>
      <c r="H32" s="151"/>
      <c r="I32" s="18" t="s">
        <v>133</v>
      </c>
      <c r="J32" s="16" t="s">
        <v>63</v>
      </c>
      <c r="K32" s="16" t="s">
        <v>126</v>
      </c>
      <c r="L32" s="147"/>
      <c r="M32" s="145"/>
      <c r="N32" s="145"/>
      <c r="O32" s="143"/>
      <c r="P32" s="145"/>
      <c r="Q32" s="143"/>
      <c r="R32" s="145"/>
      <c r="S32" s="210"/>
    </row>
    <row r="33" spans="1:19" ht="101.25" customHeight="1" x14ac:dyDescent="0.25">
      <c r="A33" s="233">
        <v>11</v>
      </c>
      <c r="B33" s="150" t="s">
        <v>146</v>
      </c>
      <c r="C33" s="190" t="s">
        <v>147</v>
      </c>
      <c r="D33" s="171" t="s">
        <v>148</v>
      </c>
      <c r="E33" s="150">
        <v>24</v>
      </c>
      <c r="F33" s="150" t="s">
        <v>149</v>
      </c>
      <c r="G33" s="150" t="s">
        <v>150</v>
      </c>
      <c r="H33" s="150" t="s">
        <v>624</v>
      </c>
      <c r="I33" s="18" t="s">
        <v>151</v>
      </c>
      <c r="J33" s="16" t="s">
        <v>128</v>
      </c>
      <c r="K33" s="16" t="s">
        <v>110</v>
      </c>
      <c r="L33" s="146">
        <v>91</v>
      </c>
      <c r="M33" s="144">
        <v>689759.63</v>
      </c>
      <c r="N33" s="144">
        <f>M33*O33</f>
        <v>586295.68550000002</v>
      </c>
      <c r="O33" s="142">
        <v>0.85</v>
      </c>
      <c r="P33" s="144">
        <f>M33*Q33</f>
        <v>89668.751900000003</v>
      </c>
      <c r="Q33" s="142">
        <v>0.13</v>
      </c>
      <c r="R33" s="144">
        <f>M33*S33</f>
        <v>13795.1926</v>
      </c>
      <c r="S33" s="211">
        <v>0.02</v>
      </c>
    </row>
    <row r="34" spans="1:19" ht="91.5" customHeight="1" x14ac:dyDescent="0.25">
      <c r="A34" s="234"/>
      <c r="B34" s="152"/>
      <c r="C34" s="236"/>
      <c r="D34" s="172"/>
      <c r="E34" s="152"/>
      <c r="F34" s="152"/>
      <c r="G34" s="152"/>
      <c r="H34" s="152"/>
      <c r="I34" s="18" t="s">
        <v>107</v>
      </c>
      <c r="J34" s="16" t="s">
        <v>152</v>
      </c>
      <c r="K34" s="16" t="s">
        <v>108</v>
      </c>
      <c r="L34" s="188"/>
      <c r="M34" s="167"/>
      <c r="N34" s="167"/>
      <c r="O34" s="184"/>
      <c r="P34" s="167"/>
      <c r="Q34" s="184"/>
      <c r="R34" s="167"/>
      <c r="S34" s="212"/>
    </row>
    <row r="35" spans="1:19" ht="105.75" customHeight="1" x14ac:dyDescent="0.25">
      <c r="A35" s="235"/>
      <c r="B35" s="151"/>
      <c r="C35" s="191"/>
      <c r="D35" s="173"/>
      <c r="E35" s="151"/>
      <c r="F35" s="151"/>
      <c r="G35" s="151"/>
      <c r="H35" s="151"/>
      <c r="I35" s="18" t="s">
        <v>111</v>
      </c>
      <c r="J35" s="16" t="s">
        <v>152</v>
      </c>
      <c r="K35" s="16" t="s">
        <v>112</v>
      </c>
      <c r="L35" s="147"/>
      <c r="M35" s="145"/>
      <c r="N35" s="145"/>
      <c r="O35" s="143"/>
      <c r="P35" s="145"/>
      <c r="Q35" s="143"/>
      <c r="R35" s="145"/>
      <c r="S35" s="213"/>
    </row>
    <row r="36" spans="1:19" ht="33.75" customHeight="1" x14ac:dyDescent="0.25">
      <c r="A36" s="233">
        <v>12</v>
      </c>
      <c r="B36" s="150" t="s">
        <v>153</v>
      </c>
      <c r="C36" s="190" t="s">
        <v>154</v>
      </c>
      <c r="D36" s="171" t="s">
        <v>155</v>
      </c>
      <c r="E36" s="150">
        <v>18</v>
      </c>
      <c r="F36" s="150" t="s">
        <v>156</v>
      </c>
      <c r="G36" s="150" t="s">
        <v>157</v>
      </c>
      <c r="H36" s="150" t="s">
        <v>625</v>
      </c>
      <c r="I36" s="18" t="s">
        <v>158</v>
      </c>
      <c r="J36" s="16" t="s">
        <v>159</v>
      </c>
      <c r="K36" s="16" t="s">
        <v>160</v>
      </c>
      <c r="L36" s="146">
        <v>94</v>
      </c>
      <c r="M36" s="144">
        <v>1297423.74</v>
      </c>
      <c r="N36" s="144">
        <f>M36*O36</f>
        <v>1102810.179</v>
      </c>
      <c r="O36" s="142">
        <v>0.85</v>
      </c>
      <c r="P36" s="144">
        <f>M36*Q36</f>
        <v>168665.08619999999</v>
      </c>
      <c r="Q36" s="142">
        <v>0.13</v>
      </c>
      <c r="R36" s="144">
        <f>M36*S36</f>
        <v>25948.4748</v>
      </c>
      <c r="S36" s="211">
        <v>0.02</v>
      </c>
    </row>
    <row r="37" spans="1:19" ht="43.2" x14ac:dyDescent="0.25">
      <c r="A37" s="234"/>
      <c r="B37" s="152"/>
      <c r="C37" s="236"/>
      <c r="D37" s="172"/>
      <c r="E37" s="152"/>
      <c r="F37" s="152"/>
      <c r="G37" s="152"/>
      <c r="H37" s="152"/>
      <c r="I37" s="18" t="s">
        <v>161</v>
      </c>
      <c r="J37" s="16" t="s">
        <v>128</v>
      </c>
      <c r="K37" s="16" t="s">
        <v>162</v>
      </c>
      <c r="L37" s="188"/>
      <c r="M37" s="167"/>
      <c r="N37" s="167"/>
      <c r="O37" s="184"/>
      <c r="P37" s="167"/>
      <c r="Q37" s="184"/>
      <c r="R37" s="167"/>
      <c r="S37" s="212"/>
    </row>
    <row r="38" spans="1:19" ht="33.75" customHeight="1" x14ac:dyDescent="0.25">
      <c r="A38" s="234"/>
      <c r="B38" s="152"/>
      <c r="C38" s="236"/>
      <c r="D38" s="172"/>
      <c r="E38" s="152"/>
      <c r="F38" s="152"/>
      <c r="G38" s="152"/>
      <c r="H38" s="152"/>
      <c r="I38" s="18" t="s">
        <v>163</v>
      </c>
      <c r="J38" s="16" t="s">
        <v>159</v>
      </c>
      <c r="K38" s="16" t="s">
        <v>164</v>
      </c>
      <c r="L38" s="188"/>
      <c r="M38" s="167"/>
      <c r="N38" s="167"/>
      <c r="O38" s="184"/>
      <c r="P38" s="167"/>
      <c r="Q38" s="184"/>
      <c r="R38" s="167"/>
      <c r="S38" s="212"/>
    </row>
    <row r="39" spans="1:19" ht="43.2" x14ac:dyDescent="0.25">
      <c r="A39" s="235"/>
      <c r="B39" s="151"/>
      <c r="C39" s="191"/>
      <c r="D39" s="173"/>
      <c r="E39" s="151"/>
      <c r="F39" s="151"/>
      <c r="G39" s="151"/>
      <c r="H39" s="151"/>
      <c r="I39" s="18" t="s">
        <v>165</v>
      </c>
      <c r="J39" s="16" t="s">
        <v>159</v>
      </c>
      <c r="K39" s="16" t="s">
        <v>160</v>
      </c>
      <c r="L39" s="147"/>
      <c r="M39" s="145"/>
      <c r="N39" s="145"/>
      <c r="O39" s="143"/>
      <c r="P39" s="145"/>
      <c r="Q39" s="143"/>
      <c r="R39" s="145"/>
      <c r="S39" s="213"/>
    </row>
    <row r="40" spans="1:19" ht="92.25" customHeight="1" x14ac:dyDescent="0.25">
      <c r="A40" s="233">
        <v>13</v>
      </c>
      <c r="B40" s="150" t="s">
        <v>166</v>
      </c>
      <c r="C40" s="150" t="s">
        <v>167</v>
      </c>
      <c r="D40" s="171" t="s">
        <v>168</v>
      </c>
      <c r="E40" s="150">
        <v>24</v>
      </c>
      <c r="F40" s="150" t="s">
        <v>169</v>
      </c>
      <c r="G40" s="150" t="s">
        <v>170</v>
      </c>
      <c r="H40" s="150" t="s">
        <v>624</v>
      </c>
      <c r="I40" s="18" t="s">
        <v>171</v>
      </c>
      <c r="J40" s="16" t="s">
        <v>159</v>
      </c>
      <c r="K40" s="16" t="s">
        <v>64</v>
      </c>
      <c r="L40" s="146">
        <v>91</v>
      </c>
      <c r="M40" s="144">
        <v>1318347.68</v>
      </c>
      <c r="N40" s="144">
        <f>O40*M40</f>
        <v>1120595.5279999999</v>
      </c>
      <c r="O40" s="142">
        <v>0.85</v>
      </c>
      <c r="P40" s="144">
        <f>Q40*M40</f>
        <v>171385.19839999999</v>
      </c>
      <c r="Q40" s="142">
        <v>0.13</v>
      </c>
      <c r="R40" s="144">
        <f>S40*M40</f>
        <v>26366.953600000001</v>
      </c>
      <c r="S40" s="211">
        <v>0.02</v>
      </c>
    </row>
    <row r="41" spans="1:19" ht="94.5" customHeight="1" x14ac:dyDescent="0.25">
      <c r="A41" s="235"/>
      <c r="B41" s="151"/>
      <c r="C41" s="151"/>
      <c r="D41" s="173"/>
      <c r="E41" s="151"/>
      <c r="F41" s="151"/>
      <c r="G41" s="151"/>
      <c r="H41" s="151"/>
      <c r="I41" s="18" t="s">
        <v>172</v>
      </c>
      <c r="J41" s="16" t="s">
        <v>128</v>
      </c>
      <c r="K41" s="16" t="s">
        <v>67</v>
      </c>
      <c r="L41" s="147"/>
      <c r="M41" s="145"/>
      <c r="N41" s="145"/>
      <c r="O41" s="143"/>
      <c r="P41" s="145"/>
      <c r="Q41" s="143"/>
      <c r="R41" s="145"/>
      <c r="S41" s="213"/>
    </row>
    <row r="42" spans="1:19" ht="128.25" customHeight="1" x14ac:dyDescent="0.25">
      <c r="A42" s="233">
        <v>14</v>
      </c>
      <c r="B42" s="150" t="s">
        <v>173</v>
      </c>
      <c r="C42" s="150" t="s">
        <v>174</v>
      </c>
      <c r="D42" s="171" t="s">
        <v>175</v>
      </c>
      <c r="E42" s="150">
        <v>24</v>
      </c>
      <c r="F42" s="150" t="s">
        <v>176</v>
      </c>
      <c r="G42" s="150" t="s">
        <v>177</v>
      </c>
      <c r="H42" s="150" t="s">
        <v>624</v>
      </c>
      <c r="I42" s="18" t="s">
        <v>178</v>
      </c>
      <c r="J42" s="16" t="s">
        <v>152</v>
      </c>
      <c r="K42" s="16" t="s">
        <v>64</v>
      </c>
      <c r="L42" s="146">
        <v>94</v>
      </c>
      <c r="M42" s="144">
        <v>305525.96999999997</v>
      </c>
      <c r="N42" s="144">
        <f>M42*O42</f>
        <v>259697.07449999996</v>
      </c>
      <c r="O42" s="142">
        <v>0.85</v>
      </c>
      <c r="P42" s="144">
        <f>M42*Q42</f>
        <v>39718.376100000001</v>
      </c>
      <c r="Q42" s="142">
        <v>0.13</v>
      </c>
      <c r="R42" s="144">
        <f>M42*S42</f>
        <v>6110.5193999999992</v>
      </c>
      <c r="S42" s="211">
        <v>0.02</v>
      </c>
    </row>
    <row r="43" spans="1:19" ht="118.5" customHeight="1" x14ac:dyDescent="0.25">
      <c r="A43" s="235"/>
      <c r="B43" s="151"/>
      <c r="C43" s="151"/>
      <c r="D43" s="173"/>
      <c r="E43" s="151"/>
      <c r="F43" s="151"/>
      <c r="G43" s="151"/>
      <c r="H43" s="151"/>
      <c r="I43" s="18" t="s">
        <v>117</v>
      </c>
      <c r="J43" s="16" t="s">
        <v>128</v>
      </c>
      <c r="K43" s="16" t="s">
        <v>67</v>
      </c>
      <c r="L43" s="147"/>
      <c r="M43" s="145"/>
      <c r="N43" s="145"/>
      <c r="O43" s="143"/>
      <c r="P43" s="145"/>
      <c r="Q43" s="143"/>
      <c r="R43" s="145"/>
      <c r="S43" s="213"/>
    </row>
    <row r="44" spans="1:19" ht="34.5" customHeight="1" x14ac:dyDescent="0.25">
      <c r="A44" s="233">
        <v>15</v>
      </c>
      <c r="B44" s="150" t="s">
        <v>179</v>
      </c>
      <c r="C44" s="150" t="s">
        <v>180</v>
      </c>
      <c r="D44" s="205" t="s">
        <v>181</v>
      </c>
      <c r="E44" s="150">
        <v>18</v>
      </c>
      <c r="F44" s="150" t="s">
        <v>182</v>
      </c>
      <c r="G44" s="153">
        <v>43012</v>
      </c>
      <c r="H44" s="230" t="s">
        <v>623</v>
      </c>
      <c r="I44" s="18" t="s">
        <v>183</v>
      </c>
      <c r="J44" s="16" t="s">
        <v>152</v>
      </c>
      <c r="K44" s="16" t="s">
        <v>112</v>
      </c>
      <c r="L44" s="146">
        <v>94</v>
      </c>
      <c r="M44" s="144">
        <v>494928.67000000004</v>
      </c>
      <c r="N44" s="144">
        <f>M44*O44</f>
        <v>420689.36950000003</v>
      </c>
      <c r="O44" s="142">
        <v>0.85</v>
      </c>
      <c r="P44" s="144">
        <f>M44*Q44</f>
        <v>64340.727100000011</v>
      </c>
      <c r="Q44" s="142">
        <v>0.13</v>
      </c>
      <c r="R44" s="144">
        <f>M44*S44</f>
        <v>9898.5734000000011</v>
      </c>
      <c r="S44" s="211">
        <v>0.02</v>
      </c>
    </row>
    <row r="45" spans="1:19" ht="34.5" customHeight="1" x14ac:dyDescent="0.25">
      <c r="A45" s="234"/>
      <c r="B45" s="152"/>
      <c r="C45" s="152"/>
      <c r="D45" s="228"/>
      <c r="E45" s="152"/>
      <c r="F45" s="152"/>
      <c r="G45" s="152"/>
      <c r="H45" s="231"/>
      <c r="I45" s="18" t="s">
        <v>184</v>
      </c>
      <c r="J45" s="16" t="s">
        <v>152</v>
      </c>
      <c r="K45" s="16" t="s">
        <v>112</v>
      </c>
      <c r="L45" s="188"/>
      <c r="M45" s="167"/>
      <c r="N45" s="167"/>
      <c r="O45" s="184"/>
      <c r="P45" s="167"/>
      <c r="Q45" s="184"/>
      <c r="R45" s="167"/>
      <c r="S45" s="212"/>
    </row>
    <row r="46" spans="1:19" ht="49.5" customHeight="1" x14ac:dyDescent="0.25">
      <c r="A46" s="235"/>
      <c r="B46" s="151"/>
      <c r="C46" s="151"/>
      <c r="D46" s="229"/>
      <c r="E46" s="151"/>
      <c r="F46" s="151"/>
      <c r="G46" s="151"/>
      <c r="H46" s="232"/>
      <c r="I46" s="18" t="s">
        <v>185</v>
      </c>
      <c r="J46" s="16" t="s">
        <v>128</v>
      </c>
      <c r="K46" s="16" t="s">
        <v>90</v>
      </c>
      <c r="L46" s="147"/>
      <c r="M46" s="145"/>
      <c r="N46" s="145"/>
      <c r="O46" s="143"/>
      <c r="P46" s="145"/>
      <c r="Q46" s="143"/>
      <c r="R46" s="145"/>
      <c r="S46" s="213"/>
    </row>
    <row r="47" spans="1:19" ht="49.5" customHeight="1" x14ac:dyDescent="0.25">
      <c r="A47" s="222">
        <v>16</v>
      </c>
      <c r="B47" s="141" t="s">
        <v>324</v>
      </c>
      <c r="C47" s="141" t="s">
        <v>325</v>
      </c>
      <c r="D47" s="157" t="s">
        <v>329</v>
      </c>
      <c r="E47" s="141">
        <v>28</v>
      </c>
      <c r="F47" s="141" t="s">
        <v>326</v>
      </c>
      <c r="G47" s="141" t="s">
        <v>327</v>
      </c>
      <c r="H47" s="150" t="s">
        <v>624</v>
      </c>
      <c r="I47" s="75" t="s">
        <v>328</v>
      </c>
      <c r="J47" s="74" t="s">
        <v>152</v>
      </c>
      <c r="K47" s="74" t="s">
        <v>64</v>
      </c>
      <c r="L47" s="223">
        <v>94</v>
      </c>
      <c r="M47" s="218">
        <v>5836225.8200000003</v>
      </c>
      <c r="N47" s="218">
        <v>4960791.9400000004</v>
      </c>
      <c r="O47" s="219">
        <v>0.85</v>
      </c>
      <c r="P47" s="218">
        <v>758709.35</v>
      </c>
      <c r="Q47" s="219">
        <v>0.13</v>
      </c>
      <c r="R47" s="218">
        <v>116724.53</v>
      </c>
      <c r="S47" s="217">
        <v>0.02</v>
      </c>
    </row>
    <row r="48" spans="1:19" ht="49.5" customHeight="1" x14ac:dyDescent="0.25">
      <c r="A48" s="222"/>
      <c r="B48" s="141"/>
      <c r="C48" s="141"/>
      <c r="D48" s="157"/>
      <c r="E48" s="141"/>
      <c r="F48" s="141"/>
      <c r="G48" s="141"/>
      <c r="H48" s="151"/>
      <c r="I48" s="75" t="s">
        <v>284</v>
      </c>
      <c r="J48" s="74" t="s">
        <v>128</v>
      </c>
      <c r="K48" s="74" t="s">
        <v>287</v>
      </c>
      <c r="L48" s="223"/>
      <c r="M48" s="218"/>
      <c r="N48" s="218"/>
      <c r="O48" s="219"/>
      <c r="P48" s="218"/>
      <c r="Q48" s="219"/>
      <c r="R48" s="218"/>
      <c r="S48" s="217"/>
    </row>
    <row r="49" spans="1:19" ht="49.5" customHeight="1" x14ac:dyDescent="0.25">
      <c r="A49" s="222">
        <v>17</v>
      </c>
      <c r="B49" s="141" t="s">
        <v>516</v>
      </c>
      <c r="C49" s="141" t="s">
        <v>517</v>
      </c>
      <c r="D49" s="157" t="s">
        <v>524</v>
      </c>
      <c r="E49" s="141">
        <v>36</v>
      </c>
      <c r="F49" s="141" t="s">
        <v>518</v>
      </c>
      <c r="G49" s="141" t="s">
        <v>519</v>
      </c>
      <c r="H49" s="150" t="s">
        <v>624</v>
      </c>
      <c r="I49" s="75" t="s">
        <v>520</v>
      </c>
      <c r="J49" s="103" t="s">
        <v>128</v>
      </c>
      <c r="K49" s="103" t="s">
        <v>90</v>
      </c>
      <c r="L49" s="146">
        <v>94</v>
      </c>
      <c r="M49" s="144">
        <v>3202768.49</v>
      </c>
      <c r="N49" s="144">
        <v>2722353.22</v>
      </c>
      <c r="O49" s="142">
        <v>0.85</v>
      </c>
      <c r="P49" s="144">
        <v>416359.9</v>
      </c>
      <c r="Q49" s="142">
        <v>0.13</v>
      </c>
      <c r="R49" s="144">
        <v>64055.37</v>
      </c>
      <c r="S49" s="214">
        <v>0.02</v>
      </c>
    </row>
    <row r="50" spans="1:19" ht="49.5" customHeight="1" x14ac:dyDescent="0.25">
      <c r="A50" s="222"/>
      <c r="B50" s="141"/>
      <c r="C50" s="141"/>
      <c r="D50" s="157"/>
      <c r="E50" s="141"/>
      <c r="F50" s="141"/>
      <c r="G50" s="141"/>
      <c r="H50" s="152"/>
      <c r="I50" s="75" t="s">
        <v>521</v>
      </c>
      <c r="J50" s="103" t="s">
        <v>152</v>
      </c>
      <c r="K50" s="103" t="s">
        <v>88</v>
      </c>
      <c r="L50" s="188"/>
      <c r="M50" s="167"/>
      <c r="N50" s="167"/>
      <c r="O50" s="184"/>
      <c r="P50" s="167"/>
      <c r="Q50" s="184"/>
      <c r="R50" s="167"/>
      <c r="S50" s="216"/>
    </row>
    <row r="51" spans="1:19" ht="49.5" customHeight="1" x14ac:dyDescent="0.25">
      <c r="A51" s="222"/>
      <c r="B51" s="141"/>
      <c r="C51" s="141"/>
      <c r="D51" s="157"/>
      <c r="E51" s="141"/>
      <c r="F51" s="141"/>
      <c r="G51" s="141"/>
      <c r="H51" s="152"/>
      <c r="I51" s="75" t="s">
        <v>522</v>
      </c>
      <c r="J51" s="103" t="s">
        <v>128</v>
      </c>
      <c r="K51" s="103" t="s">
        <v>90</v>
      </c>
      <c r="L51" s="188"/>
      <c r="M51" s="167"/>
      <c r="N51" s="167"/>
      <c r="O51" s="184"/>
      <c r="P51" s="167"/>
      <c r="Q51" s="184"/>
      <c r="R51" s="167"/>
      <c r="S51" s="216"/>
    </row>
    <row r="52" spans="1:19" ht="49.5" customHeight="1" x14ac:dyDescent="0.25">
      <c r="A52" s="222"/>
      <c r="B52" s="141"/>
      <c r="C52" s="141"/>
      <c r="D52" s="157"/>
      <c r="E52" s="141"/>
      <c r="F52" s="141"/>
      <c r="G52" s="141"/>
      <c r="H52" s="151"/>
      <c r="I52" s="75" t="s">
        <v>523</v>
      </c>
      <c r="J52" s="103" t="s">
        <v>152</v>
      </c>
      <c r="K52" s="103" t="s">
        <v>88</v>
      </c>
      <c r="L52" s="147"/>
      <c r="M52" s="145"/>
      <c r="N52" s="145"/>
      <c r="O52" s="143"/>
      <c r="P52" s="145"/>
      <c r="Q52" s="143"/>
      <c r="R52" s="145"/>
      <c r="S52" s="215"/>
    </row>
    <row r="53" spans="1:19" ht="49.5" customHeight="1" x14ac:dyDescent="0.25">
      <c r="A53" s="222">
        <v>18</v>
      </c>
      <c r="B53" s="141" t="s">
        <v>560</v>
      </c>
      <c r="C53" s="141" t="s">
        <v>561</v>
      </c>
      <c r="D53" s="157" t="s">
        <v>562</v>
      </c>
      <c r="E53" s="141">
        <v>24</v>
      </c>
      <c r="F53" s="141" t="s">
        <v>556</v>
      </c>
      <c r="G53" s="141" t="s">
        <v>557</v>
      </c>
      <c r="H53" s="150" t="s">
        <v>624</v>
      </c>
      <c r="I53" s="75" t="s">
        <v>558</v>
      </c>
      <c r="J53" s="109" t="s">
        <v>152</v>
      </c>
      <c r="K53" s="109" t="s">
        <v>74</v>
      </c>
      <c r="L53" s="146">
        <v>94</v>
      </c>
      <c r="M53" s="144">
        <v>363565.7</v>
      </c>
      <c r="N53" s="144">
        <v>309030.84999999998</v>
      </c>
      <c r="O53" s="142">
        <v>0.85</v>
      </c>
      <c r="P53" s="144">
        <v>47263.54</v>
      </c>
      <c r="Q53" s="142">
        <v>0.13</v>
      </c>
      <c r="R53" s="144">
        <v>7271.31</v>
      </c>
      <c r="S53" s="214">
        <v>0.02</v>
      </c>
    </row>
    <row r="54" spans="1:19" ht="49.5" customHeight="1" x14ac:dyDescent="0.25">
      <c r="A54" s="222"/>
      <c r="B54" s="141"/>
      <c r="C54" s="141"/>
      <c r="D54" s="157"/>
      <c r="E54" s="141"/>
      <c r="F54" s="141"/>
      <c r="G54" s="141"/>
      <c r="H54" s="151"/>
      <c r="I54" s="75" t="s">
        <v>559</v>
      </c>
      <c r="J54" s="109" t="s">
        <v>128</v>
      </c>
      <c r="K54" s="109" t="s">
        <v>67</v>
      </c>
      <c r="L54" s="147"/>
      <c r="M54" s="145"/>
      <c r="N54" s="145"/>
      <c r="O54" s="143"/>
      <c r="P54" s="145"/>
      <c r="Q54" s="143"/>
      <c r="R54" s="145"/>
      <c r="S54" s="215"/>
    </row>
    <row r="55" spans="1:19" ht="49.5" customHeight="1" x14ac:dyDescent="0.25">
      <c r="A55" s="222">
        <v>19</v>
      </c>
      <c r="B55" s="150" t="s">
        <v>574</v>
      </c>
      <c r="C55" s="150" t="s">
        <v>576</v>
      </c>
      <c r="D55" s="157" t="s">
        <v>586</v>
      </c>
      <c r="E55" s="141">
        <v>24</v>
      </c>
      <c r="F55" s="141" t="s">
        <v>578</v>
      </c>
      <c r="G55" s="141" t="s">
        <v>580</v>
      </c>
      <c r="H55" s="150" t="s">
        <v>624</v>
      </c>
      <c r="I55" s="75" t="s">
        <v>581</v>
      </c>
      <c r="J55" s="110" t="s">
        <v>152</v>
      </c>
      <c r="K55" s="110" t="s">
        <v>126</v>
      </c>
      <c r="L55" s="146">
        <v>85</v>
      </c>
      <c r="M55" s="144">
        <v>601996.28</v>
      </c>
      <c r="N55" s="144">
        <v>511696.84</v>
      </c>
      <c r="O55" s="142">
        <v>0.85</v>
      </c>
      <c r="P55" s="144">
        <v>78259.509999999995</v>
      </c>
      <c r="Q55" s="142">
        <v>0.13</v>
      </c>
      <c r="R55" s="144">
        <v>12039.93</v>
      </c>
      <c r="S55" s="214">
        <v>0.02</v>
      </c>
    </row>
    <row r="56" spans="1:19" ht="49.5" customHeight="1" x14ac:dyDescent="0.25">
      <c r="A56" s="222"/>
      <c r="B56" s="152"/>
      <c r="C56" s="152"/>
      <c r="D56" s="157"/>
      <c r="E56" s="141"/>
      <c r="F56" s="141"/>
      <c r="G56" s="141"/>
      <c r="H56" s="152"/>
      <c r="I56" s="75" t="s">
        <v>582</v>
      </c>
      <c r="J56" s="110" t="s">
        <v>128</v>
      </c>
      <c r="K56" s="110" t="s">
        <v>67</v>
      </c>
      <c r="L56" s="188"/>
      <c r="M56" s="167"/>
      <c r="N56" s="167"/>
      <c r="O56" s="184"/>
      <c r="P56" s="167"/>
      <c r="Q56" s="184"/>
      <c r="R56" s="167"/>
      <c r="S56" s="216"/>
    </row>
    <row r="57" spans="1:19" ht="49.5" customHeight="1" x14ac:dyDescent="0.25">
      <c r="A57" s="222"/>
      <c r="B57" s="151"/>
      <c r="C57" s="151"/>
      <c r="D57" s="157"/>
      <c r="E57" s="141"/>
      <c r="F57" s="141"/>
      <c r="G57" s="141"/>
      <c r="H57" s="151"/>
      <c r="I57" s="75" t="s">
        <v>583</v>
      </c>
      <c r="J57" s="110" t="s">
        <v>152</v>
      </c>
      <c r="K57" s="110" t="s">
        <v>74</v>
      </c>
      <c r="L57" s="147"/>
      <c r="M57" s="145"/>
      <c r="N57" s="145"/>
      <c r="O57" s="143"/>
      <c r="P57" s="145"/>
      <c r="Q57" s="143"/>
      <c r="R57" s="145"/>
      <c r="S57" s="215"/>
    </row>
    <row r="58" spans="1:19" ht="139.94999999999999" customHeight="1" x14ac:dyDescent="0.25">
      <c r="A58" s="222">
        <v>20</v>
      </c>
      <c r="B58" s="150" t="s">
        <v>575</v>
      </c>
      <c r="C58" s="150" t="s">
        <v>577</v>
      </c>
      <c r="D58" s="227" t="s">
        <v>587</v>
      </c>
      <c r="E58" s="141">
        <v>21</v>
      </c>
      <c r="F58" s="141" t="s">
        <v>578</v>
      </c>
      <c r="G58" s="141" t="s">
        <v>579</v>
      </c>
      <c r="H58" s="150" t="s">
        <v>624</v>
      </c>
      <c r="I58" s="75" t="s">
        <v>584</v>
      </c>
      <c r="J58" s="110" t="s">
        <v>152</v>
      </c>
      <c r="K58" s="110" t="s">
        <v>164</v>
      </c>
      <c r="L58" s="146">
        <v>94</v>
      </c>
      <c r="M58" s="144">
        <v>927792.47</v>
      </c>
      <c r="N58" s="144">
        <v>788623.6</v>
      </c>
      <c r="O58" s="142">
        <v>0.85</v>
      </c>
      <c r="P58" s="144">
        <v>120613.02</v>
      </c>
      <c r="Q58" s="142">
        <v>0.13</v>
      </c>
      <c r="R58" s="144">
        <v>18555.849999999999</v>
      </c>
      <c r="S58" s="214">
        <v>0.02</v>
      </c>
    </row>
    <row r="59" spans="1:19" ht="139.94999999999999" customHeight="1" x14ac:dyDescent="0.25">
      <c r="A59" s="222"/>
      <c r="B59" s="151"/>
      <c r="C59" s="151"/>
      <c r="D59" s="157"/>
      <c r="E59" s="141"/>
      <c r="F59" s="141"/>
      <c r="G59" s="141"/>
      <c r="H59" s="151"/>
      <c r="I59" s="75" t="s">
        <v>585</v>
      </c>
      <c r="J59" s="110" t="s">
        <v>128</v>
      </c>
      <c r="K59" s="110" t="s">
        <v>103</v>
      </c>
      <c r="L59" s="147"/>
      <c r="M59" s="145"/>
      <c r="N59" s="145"/>
      <c r="O59" s="143"/>
      <c r="P59" s="145"/>
      <c r="Q59" s="143"/>
      <c r="R59" s="145"/>
      <c r="S59" s="215"/>
    </row>
    <row r="60" spans="1:19" ht="14.4" x14ac:dyDescent="0.25">
      <c r="A60" s="177" t="s">
        <v>186</v>
      </c>
      <c r="B60" s="178"/>
      <c r="C60" s="178"/>
      <c r="D60" s="178"/>
      <c r="E60" s="178"/>
      <c r="F60" s="178"/>
      <c r="G60" s="178"/>
      <c r="H60" s="178"/>
      <c r="I60" s="178"/>
      <c r="J60" s="178"/>
      <c r="K60" s="179"/>
      <c r="L60" s="19"/>
      <c r="M60" s="28">
        <f>SUM(M8:M59)</f>
        <v>22148255.940000001</v>
      </c>
      <c r="N60" s="28">
        <f t="shared" ref="N60:R60" si="0">SUM(N8:N59)</f>
        <v>18826017.553000003</v>
      </c>
      <c r="O60" s="28"/>
      <c r="P60" s="28">
        <f t="shared" si="0"/>
        <v>2879273.2533999998</v>
      </c>
      <c r="Q60" s="28"/>
      <c r="R60" s="28">
        <f t="shared" si="0"/>
        <v>442965.13359999994</v>
      </c>
      <c r="S60" s="29"/>
    </row>
    <row r="61" spans="1:19" ht="14.4" x14ac:dyDescent="0.25">
      <c r="A61" s="177" t="s">
        <v>187</v>
      </c>
      <c r="B61" s="178"/>
      <c r="C61" s="178"/>
      <c r="D61" s="178"/>
      <c r="E61" s="178"/>
      <c r="F61" s="178"/>
      <c r="G61" s="178"/>
      <c r="H61" s="178"/>
      <c r="I61" s="178"/>
      <c r="J61" s="178"/>
      <c r="K61" s="178"/>
      <c r="L61" s="178"/>
      <c r="M61" s="178"/>
      <c r="N61" s="178"/>
      <c r="O61" s="178"/>
      <c r="P61" s="178"/>
      <c r="Q61" s="178"/>
      <c r="R61" s="178"/>
      <c r="S61" s="202"/>
    </row>
    <row r="62" spans="1:19" ht="28.8" x14ac:dyDescent="0.25">
      <c r="A62" s="164">
        <v>1</v>
      </c>
      <c r="B62" s="150" t="s">
        <v>188</v>
      </c>
      <c r="C62" s="168" t="s">
        <v>189</v>
      </c>
      <c r="D62" s="171" t="s">
        <v>190</v>
      </c>
      <c r="E62" s="150">
        <v>18</v>
      </c>
      <c r="F62" s="150" t="s">
        <v>71</v>
      </c>
      <c r="G62" s="150" t="s">
        <v>144</v>
      </c>
      <c r="H62" s="150" t="s">
        <v>623</v>
      </c>
      <c r="I62" s="18" t="s">
        <v>191</v>
      </c>
      <c r="J62" s="16" t="s">
        <v>63</v>
      </c>
      <c r="K62" s="16" t="s">
        <v>74</v>
      </c>
      <c r="L62" s="146">
        <v>86</v>
      </c>
      <c r="M62" s="144">
        <v>258191.52</v>
      </c>
      <c r="N62" s="144">
        <f>M62*85%</f>
        <v>219462.79199999999</v>
      </c>
      <c r="O62" s="142">
        <v>0.85</v>
      </c>
      <c r="P62" s="144">
        <f>M62*13%</f>
        <v>33564.897599999997</v>
      </c>
      <c r="Q62" s="142">
        <v>0.13</v>
      </c>
      <c r="R62" s="144">
        <f>M62*2%</f>
        <v>5163.8303999999998</v>
      </c>
      <c r="S62" s="185">
        <v>0.02</v>
      </c>
    </row>
    <row r="63" spans="1:19" ht="32.25" customHeight="1" x14ac:dyDescent="0.25">
      <c r="A63" s="165"/>
      <c r="B63" s="152"/>
      <c r="C63" s="169"/>
      <c r="D63" s="172"/>
      <c r="E63" s="152"/>
      <c r="F63" s="152"/>
      <c r="G63" s="152"/>
      <c r="H63" s="152"/>
      <c r="I63" s="18" t="s">
        <v>192</v>
      </c>
      <c r="J63" s="16" t="s">
        <v>128</v>
      </c>
      <c r="K63" s="16" t="s">
        <v>140</v>
      </c>
      <c r="L63" s="188"/>
      <c r="M63" s="167"/>
      <c r="N63" s="167"/>
      <c r="O63" s="184"/>
      <c r="P63" s="167"/>
      <c r="Q63" s="184"/>
      <c r="R63" s="167"/>
      <c r="S63" s="186"/>
    </row>
    <row r="64" spans="1:19" ht="70.5" customHeight="1" x14ac:dyDescent="0.25">
      <c r="A64" s="166"/>
      <c r="B64" s="151"/>
      <c r="C64" s="170"/>
      <c r="D64" s="173"/>
      <c r="E64" s="151"/>
      <c r="F64" s="151"/>
      <c r="G64" s="151"/>
      <c r="H64" s="151"/>
      <c r="I64" s="18" t="s">
        <v>116</v>
      </c>
      <c r="J64" s="16" t="s">
        <v>63</v>
      </c>
      <c r="K64" s="16" t="s">
        <v>74</v>
      </c>
      <c r="L64" s="147"/>
      <c r="M64" s="145"/>
      <c r="N64" s="145"/>
      <c r="O64" s="143"/>
      <c r="P64" s="145"/>
      <c r="Q64" s="143"/>
      <c r="R64" s="145"/>
      <c r="S64" s="187"/>
    </row>
    <row r="65" spans="1:19" ht="62.25" customHeight="1" x14ac:dyDescent="0.25">
      <c r="A65" s="150">
        <v>2</v>
      </c>
      <c r="B65" s="150" t="s">
        <v>193</v>
      </c>
      <c r="C65" s="190" t="s">
        <v>194</v>
      </c>
      <c r="D65" s="171" t="s">
        <v>195</v>
      </c>
      <c r="E65" s="150">
        <v>24</v>
      </c>
      <c r="F65" s="150" t="s">
        <v>196</v>
      </c>
      <c r="G65" s="150" t="s">
        <v>197</v>
      </c>
      <c r="H65" s="150" t="s">
        <v>624</v>
      </c>
      <c r="I65" s="18" t="s">
        <v>198</v>
      </c>
      <c r="J65" s="16" t="s">
        <v>128</v>
      </c>
      <c r="K65" s="16" t="s">
        <v>162</v>
      </c>
      <c r="L65" s="146">
        <v>86</v>
      </c>
      <c r="M65" s="144">
        <v>1162818.31</v>
      </c>
      <c r="N65" s="144">
        <f>M65*O65</f>
        <v>988395.56350000005</v>
      </c>
      <c r="O65" s="142">
        <v>0.85</v>
      </c>
      <c r="P65" s="144">
        <f>M65*Q65</f>
        <v>151166.38030000002</v>
      </c>
      <c r="Q65" s="142">
        <v>0.13</v>
      </c>
      <c r="R65" s="144">
        <f>M65*S65</f>
        <v>23256.3662</v>
      </c>
      <c r="S65" s="142">
        <v>0.02</v>
      </c>
    </row>
    <row r="66" spans="1:19" ht="55.5" customHeight="1" x14ac:dyDescent="0.25">
      <c r="A66" s="151"/>
      <c r="B66" s="151"/>
      <c r="C66" s="191"/>
      <c r="D66" s="173"/>
      <c r="E66" s="151"/>
      <c r="F66" s="151"/>
      <c r="G66" s="151"/>
      <c r="H66" s="151"/>
      <c r="I66" s="18" t="s">
        <v>199</v>
      </c>
      <c r="J66" s="16" t="s">
        <v>152</v>
      </c>
      <c r="K66" s="16" t="s">
        <v>200</v>
      </c>
      <c r="L66" s="147"/>
      <c r="M66" s="145"/>
      <c r="N66" s="145"/>
      <c r="O66" s="143"/>
      <c r="P66" s="145"/>
      <c r="Q66" s="143"/>
      <c r="R66" s="145"/>
      <c r="S66" s="143"/>
    </row>
    <row r="67" spans="1:19" ht="14.4" x14ac:dyDescent="0.25">
      <c r="A67" s="177" t="s">
        <v>201</v>
      </c>
      <c r="B67" s="178"/>
      <c r="C67" s="178"/>
      <c r="D67" s="178"/>
      <c r="E67" s="178"/>
      <c r="F67" s="178"/>
      <c r="G67" s="178"/>
      <c r="H67" s="178"/>
      <c r="I67" s="178"/>
      <c r="J67" s="178"/>
      <c r="K67" s="179"/>
      <c r="L67" s="19"/>
      <c r="M67" s="28">
        <f>SUM(M61:M66)</f>
        <v>1421009.83</v>
      </c>
      <c r="N67" s="19">
        <f>SUM(N61:N66)</f>
        <v>1207858.3555000001</v>
      </c>
      <c r="O67" s="19"/>
      <c r="P67" s="19">
        <f>SUM(P61:P66)</f>
        <v>184731.27790000002</v>
      </c>
      <c r="Q67" s="19"/>
      <c r="R67" s="19">
        <f>SUM(R61:R66)</f>
        <v>28420.196599999999</v>
      </c>
      <c r="S67" s="30"/>
    </row>
    <row r="68" spans="1:19" ht="15" thickBot="1" x14ac:dyDescent="0.35">
      <c r="A68" s="224" t="s">
        <v>202</v>
      </c>
      <c r="B68" s="225"/>
      <c r="C68" s="225"/>
      <c r="D68" s="225"/>
      <c r="E68" s="225"/>
      <c r="F68" s="225"/>
      <c r="G68" s="225"/>
      <c r="H68" s="225"/>
      <c r="I68" s="225"/>
      <c r="J68" s="225"/>
      <c r="K68" s="226"/>
      <c r="L68" s="31"/>
      <c r="M68" s="31">
        <f>M60+M67</f>
        <v>23569265.770000003</v>
      </c>
      <c r="N68" s="31">
        <f>N60+N67</f>
        <v>20033875.908500005</v>
      </c>
      <c r="O68" s="32"/>
      <c r="P68" s="31">
        <f>P60+P67</f>
        <v>3064004.5312999999</v>
      </c>
      <c r="Q68" s="32"/>
      <c r="R68" s="31">
        <f>R60+R67</f>
        <v>471385.33019999997</v>
      </c>
      <c r="S68" s="33"/>
    </row>
    <row r="70" spans="1:19" x14ac:dyDescent="0.25">
      <c r="A70" s="220" t="s">
        <v>703</v>
      </c>
      <c r="B70" s="221"/>
      <c r="C70" s="221"/>
      <c r="D70" s="221"/>
      <c r="E70" s="221"/>
      <c r="F70" s="221"/>
      <c r="G70" s="221"/>
      <c r="H70" s="221"/>
      <c r="I70" s="221"/>
      <c r="J70" s="221"/>
      <c r="K70" s="221"/>
      <c r="L70" s="221"/>
      <c r="M70" s="221"/>
      <c r="N70" s="221"/>
      <c r="O70" s="221"/>
      <c r="P70" s="221"/>
      <c r="Q70" s="221"/>
      <c r="R70" s="221"/>
      <c r="S70" s="221"/>
    </row>
    <row r="71" spans="1:19" x14ac:dyDescent="0.25">
      <c r="A71" s="221"/>
      <c r="B71" s="221"/>
      <c r="C71" s="221"/>
      <c r="D71" s="221"/>
      <c r="E71" s="221"/>
      <c r="F71" s="221"/>
      <c r="G71" s="221"/>
      <c r="H71" s="221"/>
      <c r="I71" s="221"/>
      <c r="J71" s="221"/>
      <c r="K71" s="221"/>
      <c r="L71" s="221"/>
      <c r="M71" s="221"/>
      <c r="N71" s="221"/>
      <c r="O71" s="221"/>
      <c r="P71" s="221"/>
      <c r="Q71" s="221"/>
      <c r="R71" s="221"/>
      <c r="S71" s="221"/>
    </row>
    <row r="77" spans="1:19" x14ac:dyDescent="0.25">
      <c r="S77" s="25"/>
    </row>
    <row r="84" spans="16:16" x14ac:dyDescent="0.25">
      <c r="P84" s="25"/>
    </row>
  </sheetData>
  <autoFilter ref="A1:S68"/>
  <mergeCells count="372">
    <mergeCell ref="S53:S54"/>
    <mergeCell ref="R53:R54"/>
    <mergeCell ref="Q53:Q54"/>
    <mergeCell ref="G53:G54"/>
    <mergeCell ref="F53:F54"/>
    <mergeCell ref="E53:E54"/>
    <mergeCell ref="D53:D54"/>
    <mergeCell ref="C53:C54"/>
    <mergeCell ref="B53:B54"/>
    <mergeCell ref="H53:H54"/>
    <mergeCell ref="N53:N54"/>
    <mergeCell ref="M53:M54"/>
    <mergeCell ref="L53:L54"/>
    <mergeCell ref="A1:A2"/>
    <mergeCell ref="B1:B2"/>
    <mergeCell ref="C1:C2"/>
    <mergeCell ref="D1:D2"/>
    <mergeCell ref="E1:E2"/>
    <mergeCell ref="F1:F2"/>
    <mergeCell ref="A6:S6"/>
    <mergeCell ref="A7:S7"/>
    <mergeCell ref="A8:A9"/>
    <mergeCell ref="B8:B9"/>
    <mergeCell ref="C8:C9"/>
    <mergeCell ref="D8:D9"/>
    <mergeCell ref="G1:G2"/>
    <mergeCell ref="I1:I2"/>
    <mergeCell ref="J1:J2"/>
    <mergeCell ref="K1:K2"/>
    <mergeCell ref="L1:L2"/>
    <mergeCell ref="M1:R1"/>
    <mergeCell ref="E8:E9"/>
    <mergeCell ref="F8:F9"/>
    <mergeCell ref="G8:G9"/>
    <mergeCell ref="L8:L9"/>
    <mergeCell ref="S8:S9"/>
    <mergeCell ref="M8:M9"/>
    <mergeCell ref="N8:N9"/>
    <mergeCell ref="O8:O9"/>
    <mergeCell ref="P8:P9"/>
    <mergeCell ref="Q8:Q9"/>
    <mergeCell ref="R8:R9"/>
    <mergeCell ref="A10:A11"/>
    <mergeCell ref="B10:B11"/>
    <mergeCell ref="C10:C11"/>
    <mergeCell ref="D10:D11"/>
    <mergeCell ref="E10:E11"/>
    <mergeCell ref="F10:F11"/>
    <mergeCell ref="G10:G11"/>
    <mergeCell ref="L10:L11"/>
    <mergeCell ref="M10:M11"/>
    <mergeCell ref="F12:F13"/>
    <mergeCell ref="R14:R15"/>
    <mergeCell ref="S14:S15"/>
    <mergeCell ref="N10:N11"/>
    <mergeCell ref="O10:O11"/>
    <mergeCell ref="P10:P11"/>
    <mergeCell ref="Q10:Q11"/>
    <mergeCell ref="R10:R11"/>
    <mergeCell ref="S10:S11"/>
    <mergeCell ref="M14:M15"/>
    <mergeCell ref="N14:N15"/>
    <mergeCell ref="O14:O15"/>
    <mergeCell ref="P14:P15"/>
    <mergeCell ref="Q14:Q15"/>
    <mergeCell ref="G16:G18"/>
    <mergeCell ref="L16:L18"/>
    <mergeCell ref="L14:L15"/>
    <mergeCell ref="Q12:Q13"/>
    <mergeCell ref="R12:R13"/>
    <mergeCell ref="S12:S13"/>
    <mergeCell ref="A14:A15"/>
    <mergeCell ref="B14:B15"/>
    <mergeCell ref="C14:C15"/>
    <mergeCell ref="D14:D15"/>
    <mergeCell ref="E14:E15"/>
    <mergeCell ref="F14:F15"/>
    <mergeCell ref="G14:G15"/>
    <mergeCell ref="G12:G13"/>
    <mergeCell ref="L12:L13"/>
    <mergeCell ref="M12:M13"/>
    <mergeCell ref="N12:N13"/>
    <mergeCell ref="O12:O13"/>
    <mergeCell ref="P12:P13"/>
    <mergeCell ref="A12:A13"/>
    <mergeCell ref="B12:B13"/>
    <mergeCell ref="C12:C13"/>
    <mergeCell ref="D12:D13"/>
    <mergeCell ref="E12:E13"/>
    <mergeCell ref="N19:N22"/>
    <mergeCell ref="O19:O22"/>
    <mergeCell ref="P19:P22"/>
    <mergeCell ref="Q19:Q22"/>
    <mergeCell ref="R19:R22"/>
    <mergeCell ref="S19:S22"/>
    <mergeCell ref="S16:S18"/>
    <mergeCell ref="A19:A22"/>
    <mergeCell ref="B19:B22"/>
    <mergeCell ref="C19:C22"/>
    <mergeCell ref="D19:D22"/>
    <mergeCell ref="E19:E22"/>
    <mergeCell ref="F19:F22"/>
    <mergeCell ref="G19:G22"/>
    <mergeCell ref="L19:L22"/>
    <mergeCell ref="M19:M22"/>
    <mergeCell ref="M16:M18"/>
    <mergeCell ref="N16:N18"/>
    <mergeCell ref="O16:O18"/>
    <mergeCell ref="P16:P18"/>
    <mergeCell ref="Q16:Q18"/>
    <mergeCell ref="R16:R18"/>
    <mergeCell ref="A16:A18"/>
    <mergeCell ref="B16:B18"/>
    <mergeCell ref="C16:C18"/>
    <mergeCell ref="D16:D18"/>
    <mergeCell ref="E16:E18"/>
    <mergeCell ref="F16:F18"/>
    <mergeCell ref="A25:A27"/>
    <mergeCell ref="B25:B27"/>
    <mergeCell ref="C25:C27"/>
    <mergeCell ref="D25:D27"/>
    <mergeCell ref="E25:E27"/>
    <mergeCell ref="F25:F27"/>
    <mergeCell ref="Q25:Q27"/>
    <mergeCell ref="G25:G27"/>
    <mergeCell ref="G23:G24"/>
    <mergeCell ref="L23:L24"/>
    <mergeCell ref="A23:A24"/>
    <mergeCell ref="B23:B24"/>
    <mergeCell ref="C23:C24"/>
    <mergeCell ref="D23:D24"/>
    <mergeCell ref="E23:E24"/>
    <mergeCell ref="F23:F24"/>
    <mergeCell ref="L25:L27"/>
    <mergeCell ref="D28:D29"/>
    <mergeCell ref="E28:E29"/>
    <mergeCell ref="F28:F29"/>
    <mergeCell ref="G28:G29"/>
    <mergeCell ref="L28:L29"/>
    <mergeCell ref="S28:S29"/>
    <mergeCell ref="M28:M29"/>
    <mergeCell ref="N28:N29"/>
    <mergeCell ref="O28:O29"/>
    <mergeCell ref="H28:H29"/>
    <mergeCell ref="P28:P29"/>
    <mergeCell ref="Q28:Q29"/>
    <mergeCell ref="R28:R29"/>
    <mergeCell ref="D30:D32"/>
    <mergeCell ref="E30:E32"/>
    <mergeCell ref="F30:F32"/>
    <mergeCell ref="G30:G32"/>
    <mergeCell ref="L30:L32"/>
    <mergeCell ref="M30:M32"/>
    <mergeCell ref="Q30:Q32"/>
    <mergeCell ref="F33:F35"/>
    <mergeCell ref="R36:R39"/>
    <mergeCell ref="R30:R32"/>
    <mergeCell ref="Q36:Q39"/>
    <mergeCell ref="O33:O35"/>
    <mergeCell ref="P33:P35"/>
    <mergeCell ref="N30:N32"/>
    <mergeCell ref="O30:O32"/>
    <mergeCell ref="P30:P32"/>
    <mergeCell ref="O36:O39"/>
    <mergeCell ref="P36:P39"/>
    <mergeCell ref="H30:H32"/>
    <mergeCell ref="H33:H35"/>
    <mergeCell ref="H36:H39"/>
    <mergeCell ref="A28:A29"/>
    <mergeCell ref="B28:B29"/>
    <mergeCell ref="C28:C29"/>
    <mergeCell ref="G40:G41"/>
    <mergeCell ref="L40:L41"/>
    <mergeCell ref="L36:L39"/>
    <mergeCell ref="Q33:Q35"/>
    <mergeCell ref="R33:R35"/>
    <mergeCell ref="A36:A39"/>
    <mergeCell ref="B36:B39"/>
    <mergeCell ref="C36:C39"/>
    <mergeCell ref="D36:D39"/>
    <mergeCell ref="E36:E39"/>
    <mergeCell ref="F36:F39"/>
    <mergeCell ref="G36:G39"/>
    <mergeCell ref="G33:G35"/>
    <mergeCell ref="L33:L35"/>
    <mergeCell ref="M33:M35"/>
    <mergeCell ref="N33:N35"/>
    <mergeCell ref="A40:A41"/>
    <mergeCell ref="B40:B41"/>
    <mergeCell ref="A30:A32"/>
    <mergeCell ref="B30:B32"/>
    <mergeCell ref="C30:C32"/>
    <mergeCell ref="R44:R46"/>
    <mergeCell ref="A33:A35"/>
    <mergeCell ref="B33:B35"/>
    <mergeCell ref="C33:C35"/>
    <mergeCell ref="D33:D35"/>
    <mergeCell ref="E33:E35"/>
    <mergeCell ref="M36:M39"/>
    <mergeCell ref="N36:N39"/>
    <mergeCell ref="G42:G43"/>
    <mergeCell ref="L42:L43"/>
    <mergeCell ref="M42:M43"/>
    <mergeCell ref="M40:M41"/>
    <mergeCell ref="N40:N41"/>
    <mergeCell ref="A42:A43"/>
    <mergeCell ref="B42:B43"/>
    <mergeCell ref="C42:C43"/>
    <mergeCell ref="D42:D43"/>
    <mergeCell ref="E42:E43"/>
    <mergeCell ref="F42:F43"/>
    <mergeCell ref="G44:G46"/>
    <mergeCell ref="L44:L46"/>
    <mergeCell ref="M44:M46"/>
    <mergeCell ref="A44:A46"/>
    <mergeCell ref="B44:B46"/>
    <mergeCell ref="M55:M57"/>
    <mergeCell ref="L55:L57"/>
    <mergeCell ref="C44:C46"/>
    <mergeCell ref="D44:D46"/>
    <mergeCell ref="E44:E46"/>
    <mergeCell ref="F44:F46"/>
    <mergeCell ref="C40:C41"/>
    <mergeCell ref="D40:D41"/>
    <mergeCell ref="H40:H41"/>
    <mergeCell ref="H42:H43"/>
    <mergeCell ref="H44:H46"/>
    <mergeCell ref="E40:E41"/>
    <mergeCell ref="F40:F41"/>
    <mergeCell ref="F47:F48"/>
    <mergeCell ref="E47:E48"/>
    <mergeCell ref="D47:D48"/>
    <mergeCell ref="C47:C48"/>
    <mergeCell ref="N62:N64"/>
    <mergeCell ref="O62:O64"/>
    <mergeCell ref="Q44:Q46"/>
    <mergeCell ref="Q65:Q66"/>
    <mergeCell ref="R65:R66"/>
    <mergeCell ref="G55:G57"/>
    <mergeCell ref="F55:F57"/>
    <mergeCell ref="E55:E57"/>
    <mergeCell ref="D55:D57"/>
    <mergeCell ref="H55:H57"/>
    <mergeCell ref="H58:H59"/>
    <mergeCell ref="A60:K60"/>
    <mergeCell ref="A61:S61"/>
    <mergeCell ref="A62:A64"/>
    <mergeCell ref="B62:B64"/>
    <mergeCell ref="C62:C64"/>
    <mergeCell ref="D62:D64"/>
    <mergeCell ref="E62:E64"/>
    <mergeCell ref="S55:S57"/>
    <mergeCell ref="R55:R57"/>
    <mergeCell ref="Q55:Q57"/>
    <mergeCell ref="O55:O57"/>
    <mergeCell ref="P55:P57"/>
    <mergeCell ref="N55:N57"/>
    <mergeCell ref="O44:O46"/>
    <mergeCell ref="P44:P46"/>
    <mergeCell ref="N42:N43"/>
    <mergeCell ref="O42:O43"/>
    <mergeCell ref="P42:P43"/>
    <mergeCell ref="Q42:Q43"/>
    <mergeCell ref="P47:P48"/>
    <mergeCell ref="O47:O48"/>
    <mergeCell ref="N47:N48"/>
    <mergeCell ref="A67:K67"/>
    <mergeCell ref="A68:K68"/>
    <mergeCell ref="G49:G52"/>
    <mergeCell ref="F49:F52"/>
    <mergeCell ref="E49:E52"/>
    <mergeCell ref="D49:D52"/>
    <mergeCell ref="C49:C52"/>
    <mergeCell ref="B49:B52"/>
    <mergeCell ref="A49:A52"/>
    <mergeCell ref="B55:B57"/>
    <mergeCell ref="A55:A57"/>
    <mergeCell ref="G58:G59"/>
    <mergeCell ref="F58:F59"/>
    <mergeCell ref="E58:E59"/>
    <mergeCell ref="D58:D59"/>
    <mergeCell ref="C58:C59"/>
    <mergeCell ref="B58:B59"/>
    <mergeCell ref="A58:A59"/>
    <mergeCell ref="C55:C57"/>
    <mergeCell ref="B47:B48"/>
    <mergeCell ref="A47:A48"/>
    <mergeCell ref="A53:A54"/>
    <mergeCell ref="P53:P54"/>
    <mergeCell ref="O53:O54"/>
    <mergeCell ref="H49:H52"/>
    <mergeCell ref="G47:G48"/>
    <mergeCell ref="H47:H48"/>
    <mergeCell ref="P49:P52"/>
    <mergeCell ref="O49:O52"/>
    <mergeCell ref="N49:N52"/>
    <mergeCell ref="M49:M52"/>
    <mergeCell ref="L49:L52"/>
    <mergeCell ref="M47:M48"/>
    <mergeCell ref="L47:L48"/>
    <mergeCell ref="A70:S71"/>
    <mergeCell ref="G65:G66"/>
    <mergeCell ref="L65:L66"/>
    <mergeCell ref="M65:M66"/>
    <mergeCell ref="N65:N66"/>
    <mergeCell ref="O65:O66"/>
    <mergeCell ref="P65:P66"/>
    <mergeCell ref="P62:P64"/>
    <mergeCell ref="Q62:Q64"/>
    <mergeCell ref="R62:R64"/>
    <mergeCell ref="S62:S64"/>
    <mergeCell ref="A65:A66"/>
    <mergeCell ref="B65:B66"/>
    <mergeCell ref="C65:C66"/>
    <mergeCell ref="D65:D66"/>
    <mergeCell ref="E65:E66"/>
    <mergeCell ref="F65:F66"/>
    <mergeCell ref="F62:F64"/>
    <mergeCell ref="G62:G64"/>
    <mergeCell ref="L62:L64"/>
    <mergeCell ref="M62:M64"/>
    <mergeCell ref="H62:H64"/>
    <mergeCell ref="H65:H66"/>
    <mergeCell ref="S65:S66"/>
    <mergeCell ref="S58:S59"/>
    <mergeCell ref="R58:R59"/>
    <mergeCell ref="Q58:Q59"/>
    <mergeCell ref="P58:P59"/>
    <mergeCell ref="O58:O59"/>
    <mergeCell ref="N58:N59"/>
    <mergeCell ref="M58:M59"/>
    <mergeCell ref="L58:L59"/>
    <mergeCell ref="S36:S39"/>
    <mergeCell ref="S49:S52"/>
    <mergeCell ref="R49:R52"/>
    <mergeCell ref="Q49:Q52"/>
    <mergeCell ref="P40:P41"/>
    <mergeCell ref="Q40:Q41"/>
    <mergeCell ref="R40:R41"/>
    <mergeCell ref="S40:S41"/>
    <mergeCell ref="N44:N46"/>
    <mergeCell ref="S44:S46"/>
    <mergeCell ref="O40:O41"/>
    <mergeCell ref="S47:S48"/>
    <mergeCell ref="R47:R48"/>
    <mergeCell ref="Q47:Q48"/>
    <mergeCell ref="R42:R43"/>
    <mergeCell ref="S42:S43"/>
    <mergeCell ref="S30:S32"/>
    <mergeCell ref="S33:S35"/>
    <mergeCell ref="H1:H2"/>
    <mergeCell ref="H8:H9"/>
    <mergeCell ref="H10:H11"/>
    <mergeCell ref="H12:H13"/>
    <mergeCell ref="H14:H15"/>
    <mergeCell ref="H16:H18"/>
    <mergeCell ref="H19:H22"/>
    <mergeCell ref="H23:H24"/>
    <mergeCell ref="H25:H27"/>
    <mergeCell ref="Q23:Q24"/>
    <mergeCell ref="R23:R24"/>
    <mergeCell ref="S23:S24"/>
    <mergeCell ref="M23:M24"/>
    <mergeCell ref="N23:N24"/>
    <mergeCell ref="O23:O24"/>
    <mergeCell ref="P23:P24"/>
    <mergeCell ref="R25:R27"/>
    <mergeCell ref="S25:S27"/>
    <mergeCell ref="M25:M27"/>
    <mergeCell ref="N25:N27"/>
    <mergeCell ref="O25:O27"/>
    <mergeCell ref="P25:P27"/>
  </mergeCells>
  <pageMargins left="0.70866141732283472" right="0.70866141732283472" top="0.47244094488188981" bottom="0.51181102362204722" header="0.31496062992125984" footer="0.31496062992125984"/>
  <pageSetup paperSize="9" scale="34" fitToHeight="5" orientation="landscape" r:id="rId1"/>
  <headerFooter>
    <oddHeader xml:space="preserve">&amp;C&amp;"Trebuchet MS,Bold"&amp;12List of contracted projects/Lista proiectelor contractate 
</oddHeader>
    <oddFooter>&amp;L&amp;P/&amp;N</oddFooter>
  </headerFooter>
  <rowBreaks count="1" manualBreakCount="1">
    <brk id="27"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38.88671875" style="22" customWidth="1"/>
    <col min="4" max="4" width="34" style="23" customWidth="1"/>
    <col min="5" max="5" width="22.5546875" style="2" customWidth="1"/>
    <col min="6" max="6" width="13.5546875" style="2" customWidth="1"/>
    <col min="7" max="7" width="14.109375" style="2" customWidth="1"/>
    <col min="8" max="8" width="17.44140625" style="2" bestFit="1" customWidth="1"/>
    <col min="9" max="9" width="26.5546875" style="24"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195" t="s">
        <v>0</v>
      </c>
      <c r="B1" s="197" t="s">
        <v>1</v>
      </c>
      <c r="C1" s="148" t="s">
        <v>2</v>
      </c>
      <c r="D1" s="148" t="s">
        <v>3</v>
      </c>
      <c r="E1" s="148" t="s">
        <v>4</v>
      </c>
      <c r="F1" s="148" t="s">
        <v>5</v>
      </c>
      <c r="G1" s="148" t="s">
        <v>6</v>
      </c>
      <c r="H1" s="148" t="s">
        <v>621</v>
      </c>
      <c r="I1" s="148" t="s">
        <v>7</v>
      </c>
      <c r="J1" s="197" t="s">
        <v>8</v>
      </c>
      <c r="K1" s="197" t="s">
        <v>9</v>
      </c>
      <c r="L1" s="197" t="s">
        <v>10</v>
      </c>
      <c r="M1" s="192" t="s">
        <v>11</v>
      </c>
      <c r="N1" s="193"/>
      <c r="O1" s="193"/>
      <c r="P1" s="193"/>
      <c r="Q1" s="193"/>
      <c r="R1" s="194"/>
      <c r="S1" s="1"/>
    </row>
    <row r="2" spans="1:19" ht="81" customHeight="1" x14ac:dyDescent="0.25">
      <c r="A2" s="196"/>
      <c r="B2" s="198"/>
      <c r="C2" s="149"/>
      <c r="D2" s="149"/>
      <c r="E2" s="149"/>
      <c r="F2" s="149"/>
      <c r="G2" s="149"/>
      <c r="H2" s="149"/>
      <c r="I2" s="149"/>
      <c r="J2" s="198"/>
      <c r="K2" s="198"/>
      <c r="L2" s="198"/>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117" t="s">
        <v>622</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117" t="s">
        <v>666</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199" t="s">
        <v>203</v>
      </c>
      <c r="B6" s="200"/>
      <c r="C6" s="200"/>
      <c r="D6" s="200"/>
      <c r="E6" s="200"/>
      <c r="F6" s="200"/>
      <c r="G6" s="200"/>
      <c r="H6" s="200"/>
      <c r="I6" s="200"/>
      <c r="J6" s="200"/>
      <c r="K6" s="200"/>
      <c r="L6" s="200"/>
      <c r="M6" s="200"/>
      <c r="N6" s="200"/>
      <c r="O6" s="200"/>
      <c r="P6" s="200"/>
      <c r="Q6" s="200"/>
      <c r="R6" s="200"/>
      <c r="S6" s="201"/>
    </row>
    <row r="7" spans="1:19" ht="20.25" customHeight="1" x14ac:dyDescent="0.25">
      <c r="A7" s="177" t="s">
        <v>204</v>
      </c>
      <c r="B7" s="178"/>
      <c r="C7" s="178"/>
      <c r="D7" s="178"/>
      <c r="E7" s="178"/>
      <c r="F7" s="178"/>
      <c r="G7" s="178"/>
      <c r="H7" s="178"/>
      <c r="I7" s="178"/>
      <c r="J7" s="178"/>
      <c r="K7" s="178"/>
      <c r="L7" s="178"/>
      <c r="M7" s="178"/>
      <c r="N7" s="178"/>
      <c r="O7" s="178"/>
      <c r="P7" s="178"/>
      <c r="Q7" s="178"/>
      <c r="R7" s="178"/>
      <c r="S7" s="202"/>
    </row>
    <row r="8" spans="1:19" ht="62.25" customHeight="1" x14ac:dyDescent="0.25">
      <c r="A8" s="164">
        <v>1</v>
      </c>
      <c r="B8" s="150" t="s">
        <v>205</v>
      </c>
      <c r="C8" s="268" t="s">
        <v>206</v>
      </c>
      <c r="D8" s="271" t="s">
        <v>346</v>
      </c>
      <c r="E8" s="253">
        <v>24</v>
      </c>
      <c r="F8" s="144" t="s">
        <v>60</v>
      </c>
      <c r="G8" s="144" t="s">
        <v>61</v>
      </c>
      <c r="H8" s="144" t="s">
        <v>623</v>
      </c>
      <c r="I8" s="34" t="s">
        <v>62</v>
      </c>
      <c r="J8" s="128" t="s">
        <v>63</v>
      </c>
      <c r="K8" s="16" t="s">
        <v>64</v>
      </c>
      <c r="L8" s="274">
        <v>87</v>
      </c>
      <c r="M8" s="247">
        <v>1347194.38</v>
      </c>
      <c r="N8" s="144">
        <f>M8*85%</f>
        <v>1145115.2229999998</v>
      </c>
      <c r="O8" s="142">
        <v>0.85</v>
      </c>
      <c r="P8" s="144">
        <f>M8*13%</f>
        <v>175135.26939999999</v>
      </c>
      <c r="Q8" s="142">
        <v>0.13</v>
      </c>
      <c r="R8" s="144">
        <f>M8*2%</f>
        <v>26943.887599999998</v>
      </c>
      <c r="S8" s="185">
        <v>0.02</v>
      </c>
    </row>
    <row r="9" spans="1:19" ht="48" customHeight="1" x14ac:dyDescent="0.25">
      <c r="A9" s="166"/>
      <c r="B9" s="151"/>
      <c r="C9" s="270"/>
      <c r="D9" s="273"/>
      <c r="E9" s="254"/>
      <c r="F9" s="145"/>
      <c r="G9" s="145"/>
      <c r="H9" s="145"/>
      <c r="I9" s="18" t="s">
        <v>207</v>
      </c>
      <c r="J9" s="16" t="s">
        <v>128</v>
      </c>
      <c r="K9" s="16" t="s">
        <v>103</v>
      </c>
      <c r="L9" s="275"/>
      <c r="M9" s="249"/>
      <c r="N9" s="145"/>
      <c r="O9" s="143"/>
      <c r="P9" s="145"/>
      <c r="Q9" s="143"/>
      <c r="R9" s="145"/>
      <c r="S9" s="187"/>
    </row>
    <row r="10" spans="1:19" ht="14.4" x14ac:dyDescent="0.25">
      <c r="A10" s="164">
        <v>2</v>
      </c>
      <c r="B10" s="150" t="s">
        <v>208</v>
      </c>
      <c r="C10" s="268" t="s">
        <v>209</v>
      </c>
      <c r="D10" s="271" t="s">
        <v>210</v>
      </c>
      <c r="E10" s="35"/>
      <c r="F10" s="144" t="s">
        <v>60</v>
      </c>
      <c r="G10" s="144" t="s">
        <v>61</v>
      </c>
      <c r="H10" s="144" t="s">
        <v>623</v>
      </c>
      <c r="I10" s="34" t="s">
        <v>211</v>
      </c>
      <c r="J10" s="11" t="s">
        <v>128</v>
      </c>
      <c r="K10" s="16" t="s">
        <v>67</v>
      </c>
      <c r="L10" s="146">
        <v>87</v>
      </c>
      <c r="M10" s="247">
        <v>280566.42</v>
      </c>
      <c r="N10" s="144">
        <f>M10*85%</f>
        <v>238481.45699999997</v>
      </c>
      <c r="O10" s="142">
        <v>0.85</v>
      </c>
      <c r="P10" s="144">
        <f>M10*13%</f>
        <v>36473.634599999998</v>
      </c>
      <c r="Q10" s="142">
        <v>0.13</v>
      </c>
      <c r="R10" s="144">
        <f>M10*2%</f>
        <v>5611.3283999999994</v>
      </c>
      <c r="S10" s="185">
        <v>0.02</v>
      </c>
    </row>
    <row r="11" spans="1:19" ht="14.4" x14ac:dyDescent="0.25">
      <c r="A11" s="165"/>
      <c r="B11" s="152"/>
      <c r="C11" s="269"/>
      <c r="D11" s="272"/>
      <c r="E11" s="36"/>
      <c r="F11" s="167"/>
      <c r="G11" s="167"/>
      <c r="H11" s="167"/>
      <c r="I11" s="34" t="s">
        <v>212</v>
      </c>
      <c r="J11" s="11" t="s">
        <v>128</v>
      </c>
      <c r="K11" s="16" t="s">
        <v>67</v>
      </c>
      <c r="L11" s="188"/>
      <c r="M11" s="248"/>
      <c r="N11" s="167"/>
      <c r="O11" s="184"/>
      <c r="P11" s="167"/>
      <c r="Q11" s="184"/>
      <c r="R11" s="167"/>
      <c r="S11" s="186"/>
    </row>
    <row r="12" spans="1:19" ht="21.75" customHeight="1" x14ac:dyDescent="0.25">
      <c r="A12" s="165"/>
      <c r="B12" s="152"/>
      <c r="C12" s="269"/>
      <c r="D12" s="272"/>
      <c r="E12" s="36">
        <v>24</v>
      </c>
      <c r="F12" s="167"/>
      <c r="G12" s="167"/>
      <c r="H12" s="167"/>
      <c r="I12" s="37" t="s">
        <v>213</v>
      </c>
      <c r="J12" s="11" t="s">
        <v>63</v>
      </c>
      <c r="K12" s="16" t="s">
        <v>74</v>
      </c>
      <c r="L12" s="188"/>
      <c r="M12" s="248"/>
      <c r="N12" s="167"/>
      <c r="O12" s="184"/>
      <c r="P12" s="167"/>
      <c r="Q12" s="184"/>
      <c r="R12" s="167"/>
      <c r="S12" s="186"/>
    </row>
    <row r="13" spans="1:19" ht="41.25" customHeight="1" x14ac:dyDescent="0.25">
      <c r="A13" s="166"/>
      <c r="B13" s="151"/>
      <c r="C13" s="270"/>
      <c r="D13" s="273"/>
      <c r="E13" s="38"/>
      <c r="F13" s="145"/>
      <c r="G13" s="145"/>
      <c r="H13" s="145"/>
      <c r="I13" s="10" t="s">
        <v>214</v>
      </c>
      <c r="J13" s="11" t="s">
        <v>63</v>
      </c>
      <c r="K13" s="16" t="s">
        <v>160</v>
      </c>
      <c r="L13" s="147"/>
      <c r="M13" s="249"/>
      <c r="N13" s="145"/>
      <c r="O13" s="143"/>
      <c r="P13" s="145"/>
      <c r="Q13" s="143"/>
      <c r="R13" s="145"/>
      <c r="S13" s="187"/>
    </row>
    <row r="14" spans="1:19" ht="14.4" x14ac:dyDescent="0.25">
      <c r="A14" s="164">
        <v>3</v>
      </c>
      <c r="B14" s="150" t="s">
        <v>215</v>
      </c>
      <c r="C14" s="268" t="s">
        <v>216</v>
      </c>
      <c r="D14" s="271" t="s">
        <v>217</v>
      </c>
      <c r="E14" s="253">
        <v>24</v>
      </c>
      <c r="F14" s="144" t="s">
        <v>60</v>
      </c>
      <c r="G14" s="144" t="s">
        <v>61</v>
      </c>
      <c r="H14" s="144" t="s">
        <v>623</v>
      </c>
      <c r="I14" s="34" t="s">
        <v>218</v>
      </c>
      <c r="J14" s="11" t="s">
        <v>63</v>
      </c>
      <c r="K14" s="16" t="s">
        <v>74</v>
      </c>
      <c r="L14" s="146">
        <v>88</v>
      </c>
      <c r="M14" s="247">
        <v>288084.21000000002</v>
      </c>
      <c r="N14" s="144">
        <f>M14*85%</f>
        <v>244871.5785</v>
      </c>
      <c r="O14" s="142">
        <v>0.85</v>
      </c>
      <c r="P14" s="144">
        <f>M14*13%</f>
        <v>37450.947300000007</v>
      </c>
      <c r="Q14" s="142">
        <v>0.13</v>
      </c>
      <c r="R14" s="144">
        <f>M14*2%</f>
        <v>5761.6842000000006</v>
      </c>
      <c r="S14" s="185">
        <v>0.02</v>
      </c>
    </row>
    <row r="15" spans="1:19" ht="29.25" customHeight="1" x14ac:dyDescent="0.25">
      <c r="A15" s="165"/>
      <c r="B15" s="152"/>
      <c r="C15" s="269"/>
      <c r="D15" s="272"/>
      <c r="E15" s="264"/>
      <c r="F15" s="167"/>
      <c r="G15" s="167"/>
      <c r="H15" s="167"/>
      <c r="I15" s="34" t="s">
        <v>211</v>
      </c>
      <c r="J15" s="11" t="s">
        <v>128</v>
      </c>
      <c r="K15" s="16" t="s">
        <v>67</v>
      </c>
      <c r="L15" s="188"/>
      <c r="M15" s="248"/>
      <c r="N15" s="167"/>
      <c r="O15" s="184"/>
      <c r="P15" s="167"/>
      <c r="Q15" s="184"/>
      <c r="R15" s="167"/>
      <c r="S15" s="186"/>
    </row>
    <row r="16" spans="1:19" ht="50.25" customHeight="1" x14ac:dyDescent="0.25">
      <c r="A16" s="166"/>
      <c r="B16" s="151"/>
      <c r="C16" s="270"/>
      <c r="D16" s="273"/>
      <c r="E16" s="254"/>
      <c r="F16" s="145"/>
      <c r="G16" s="145"/>
      <c r="H16" s="145"/>
      <c r="I16" s="18" t="s">
        <v>219</v>
      </c>
      <c r="J16" s="11" t="s">
        <v>63</v>
      </c>
      <c r="K16" s="16" t="s">
        <v>74</v>
      </c>
      <c r="L16" s="147"/>
      <c r="M16" s="249"/>
      <c r="N16" s="145"/>
      <c r="O16" s="143"/>
      <c r="P16" s="145"/>
      <c r="Q16" s="143"/>
      <c r="R16" s="145"/>
      <c r="S16" s="187"/>
    </row>
    <row r="17" spans="1:19" ht="72" x14ac:dyDescent="0.25">
      <c r="A17" s="164">
        <v>4</v>
      </c>
      <c r="B17" s="150" t="s">
        <v>220</v>
      </c>
      <c r="C17" s="268" t="s">
        <v>221</v>
      </c>
      <c r="D17" s="271" t="s">
        <v>249</v>
      </c>
      <c r="E17" s="253">
        <v>24</v>
      </c>
      <c r="F17" s="144" t="s">
        <v>60</v>
      </c>
      <c r="G17" s="144" t="s">
        <v>61</v>
      </c>
      <c r="H17" s="144" t="s">
        <v>623</v>
      </c>
      <c r="I17" s="34" t="s">
        <v>222</v>
      </c>
      <c r="J17" s="11" t="s">
        <v>66</v>
      </c>
      <c r="K17" s="16" t="s">
        <v>223</v>
      </c>
      <c r="L17" s="146">
        <v>88</v>
      </c>
      <c r="M17" s="247">
        <v>695223.58</v>
      </c>
      <c r="N17" s="144">
        <v>590940.02</v>
      </c>
      <c r="O17" s="142">
        <v>0.85</v>
      </c>
      <c r="P17" s="144">
        <v>90372.160000000003</v>
      </c>
      <c r="Q17" s="142">
        <v>0.13</v>
      </c>
      <c r="R17" s="144">
        <v>13911.4</v>
      </c>
      <c r="S17" s="185">
        <v>0.02</v>
      </c>
    </row>
    <row r="18" spans="1:19" ht="47.25" customHeight="1" x14ac:dyDescent="0.25">
      <c r="A18" s="165"/>
      <c r="B18" s="152"/>
      <c r="C18" s="269"/>
      <c r="D18" s="272"/>
      <c r="E18" s="264"/>
      <c r="F18" s="167"/>
      <c r="G18" s="167"/>
      <c r="H18" s="167"/>
      <c r="I18" s="34" t="s">
        <v>224</v>
      </c>
      <c r="J18" s="11" t="s">
        <v>128</v>
      </c>
      <c r="K18" s="16" t="s">
        <v>67</v>
      </c>
      <c r="L18" s="188"/>
      <c r="M18" s="248"/>
      <c r="N18" s="167"/>
      <c r="O18" s="184"/>
      <c r="P18" s="167"/>
      <c r="Q18" s="184"/>
      <c r="R18" s="167"/>
      <c r="S18" s="186"/>
    </row>
    <row r="19" spans="1:19" ht="32.25" customHeight="1" x14ac:dyDescent="0.25">
      <c r="A19" s="165"/>
      <c r="B19" s="152"/>
      <c r="C19" s="269"/>
      <c r="D19" s="272"/>
      <c r="E19" s="264"/>
      <c r="F19" s="167"/>
      <c r="G19" s="167"/>
      <c r="H19" s="167"/>
      <c r="I19" s="18" t="s">
        <v>252</v>
      </c>
      <c r="J19" s="11" t="s">
        <v>63</v>
      </c>
      <c r="K19" s="16" t="s">
        <v>112</v>
      </c>
      <c r="L19" s="188"/>
      <c r="M19" s="248"/>
      <c r="N19" s="167"/>
      <c r="O19" s="184"/>
      <c r="P19" s="167"/>
      <c r="Q19" s="184"/>
      <c r="R19" s="167"/>
      <c r="S19" s="186"/>
    </row>
    <row r="20" spans="1:19" ht="39.75" customHeight="1" x14ac:dyDescent="0.3">
      <c r="A20" s="166"/>
      <c r="B20" s="151"/>
      <c r="C20" s="270"/>
      <c r="D20" s="273"/>
      <c r="E20" s="254"/>
      <c r="F20" s="145"/>
      <c r="G20" s="145"/>
      <c r="H20" s="145"/>
      <c r="I20" s="26" t="s">
        <v>225</v>
      </c>
      <c r="J20" s="11" t="s">
        <v>63</v>
      </c>
      <c r="K20" s="16" t="s">
        <v>112</v>
      </c>
      <c r="L20" s="147"/>
      <c r="M20" s="249"/>
      <c r="N20" s="145"/>
      <c r="O20" s="143"/>
      <c r="P20" s="145"/>
      <c r="Q20" s="143"/>
      <c r="R20" s="145"/>
      <c r="S20" s="187"/>
    </row>
    <row r="21" spans="1:19" ht="67.95" customHeight="1" x14ac:dyDescent="0.25">
      <c r="A21" s="150">
        <v>5</v>
      </c>
      <c r="B21" s="150" t="s">
        <v>226</v>
      </c>
      <c r="C21" s="144" t="s">
        <v>227</v>
      </c>
      <c r="D21" s="265" t="s">
        <v>248</v>
      </c>
      <c r="E21" s="253">
        <v>18</v>
      </c>
      <c r="F21" s="153">
        <v>42734</v>
      </c>
      <c r="G21" s="153">
        <v>43280</v>
      </c>
      <c r="H21" s="153" t="s">
        <v>624</v>
      </c>
      <c r="I21" s="18" t="s">
        <v>251</v>
      </c>
      <c r="J21" s="11" t="s">
        <v>128</v>
      </c>
      <c r="K21" s="45" t="s">
        <v>223</v>
      </c>
      <c r="L21" s="146">
        <v>88</v>
      </c>
      <c r="M21" s="247">
        <v>5999095.9800000004</v>
      </c>
      <c r="N21" s="144">
        <f>M21*O21+0.01</f>
        <v>5099231.5930000003</v>
      </c>
      <c r="O21" s="142">
        <v>0.85</v>
      </c>
      <c r="P21" s="144">
        <f>M21*Q21-0.02</f>
        <v>779882.45740000007</v>
      </c>
      <c r="Q21" s="142">
        <v>0.13</v>
      </c>
      <c r="R21" s="144">
        <f>M21*S21+0.01</f>
        <v>119981.9296</v>
      </c>
      <c r="S21" s="142">
        <v>0.02</v>
      </c>
    </row>
    <row r="22" spans="1:19" ht="67.95" customHeight="1" x14ac:dyDescent="0.25">
      <c r="A22" s="152"/>
      <c r="B22" s="152"/>
      <c r="C22" s="167"/>
      <c r="D22" s="266"/>
      <c r="E22" s="264"/>
      <c r="F22" s="252"/>
      <c r="G22" s="252"/>
      <c r="H22" s="276"/>
      <c r="I22" s="18" t="s">
        <v>253</v>
      </c>
      <c r="J22" s="11" t="s">
        <v>128</v>
      </c>
      <c r="K22" s="45" t="s">
        <v>162</v>
      </c>
      <c r="L22" s="188"/>
      <c r="M22" s="248"/>
      <c r="N22" s="167"/>
      <c r="O22" s="184"/>
      <c r="P22" s="167"/>
      <c r="Q22" s="184"/>
      <c r="R22" s="167"/>
      <c r="S22" s="184"/>
    </row>
    <row r="23" spans="1:19" ht="67.95" customHeight="1" x14ac:dyDescent="0.25">
      <c r="A23" s="151"/>
      <c r="B23" s="151"/>
      <c r="C23" s="145"/>
      <c r="D23" s="267"/>
      <c r="E23" s="254"/>
      <c r="F23" s="251"/>
      <c r="G23" s="251"/>
      <c r="H23" s="154"/>
      <c r="I23" s="18" t="s">
        <v>254</v>
      </c>
      <c r="J23" s="11" t="s">
        <v>152</v>
      </c>
      <c r="K23" s="45" t="s">
        <v>160</v>
      </c>
      <c r="L23" s="147"/>
      <c r="M23" s="249"/>
      <c r="N23" s="145"/>
      <c r="O23" s="143"/>
      <c r="P23" s="145"/>
      <c r="Q23" s="143"/>
      <c r="R23" s="145"/>
      <c r="S23" s="143"/>
    </row>
    <row r="24" spans="1:19" ht="39.75" customHeight="1" x14ac:dyDescent="0.25">
      <c r="A24" s="150">
        <v>6</v>
      </c>
      <c r="B24" s="150" t="s">
        <v>228</v>
      </c>
      <c r="C24" s="144" t="s">
        <v>229</v>
      </c>
      <c r="D24" s="265" t="s">
        <v>250</v>
      </c>
      <c r="E24" s="253">
        <v>23</v>
      </c>
      <c r="F24" s="153">
        <v>42734</v>
      </c>
      <c r="G24" s="153">
        <v>43433</v>
      </c>
      <c r="H24" s="153" t="s">
        <v>624</v>
      </c>
      <c r="I24" s="18" t="s">
        <v>251</v>
      </c>
      <c r="J24" s="11" t="s">
        <v>128</v>
      </c>
      <c r="K24" s="45" t="s">
        <v>223</v>
      </c>
      <c r="L24" s="146">
        <v>88</v>
      </c>
      <c r="M24" s="247">
        <v>5954370.3411764698</v>
      </c>
      <c r="N24" s="144">
        <f>M24*O24</f>
        <v>5061214.7899999991</v>
      </c>
      <c r="O24" s="142">
        <v>0.85</v>
      </c>
      <c r="P24" s="144">
        <f>M24*Q24</f>
        <v>774068.14435294108</v>
      </c>
      <c r="Q24" s="142">
        <v>0.13</v>
      </c>
      <c r="R24" s="144">
        <f>M24*S24</f>
        <v>119087.4068235294</v>
      </c>
      <c r="S24" s="142">
        <v>0.02</v>
      </c>
    </row>
    <row r="25" spans="1:19" ht="39.75" customHeight="1" x14ac:dyDescent="0.25">
      <c r="A25" s="152"/>
      <c r="B25" s="152"/>
      <c r="C25" s="167"/>
      <c r="D25" s="266"/>
      <c r="E25" s="264"/>
      <c r="F25" s="252"/>
      <c r="G25" s="252"/>
      <c r="H25" s="276"/>
      <c r="I25" s="18" t="s">
        <v>255</v>
      </c>
      <c r="J25" s="11" t="s">
        <v>128</v>
      </c>
      <c r="K25" s="45" t="s">
        <v>162</v>
      </c>
      <c r="L25" s="188"/>
      <c r="M25" s="248"/>
      <c r="N25" s="167"/>
      <c r="O25" s="184"/>
      <c r="P25" s="167"/>
      <c r="Q25" s="184"/>
      <c r="R25" s="167"/>
      <c r="S25" s="184"/>
    </row>
    <row r="26" spans="1:19" ht="52.5" customHeight="1" x14ac:dyDescent="0.25">
      <c r="A26" s="151"/>
      <c r="B26" s="151"/>
      <c r="C26" s="145"/>
      <c r="D26" s="267"/>
      <c r="E26" s="254"/>
      <c r="F26" s="251"/>
      <c r="G26" s="251"/>
      <c r="H26" s="154"/>
      <c r="I26" s="18" t="s">
        <v>256</v>
      </c>
      <c r="J26" s="11" t="s">
        <v>152</v>
      </c>
      <c r="K26" s="45" t="s">
        <v>160</v>
      </c>
      <c r="L26" s="147"/>
      <c r="M26" s="249"/>
      <c r="N26" s="145"/>
      <c r="O26" s="143"/>
      <c r="P26" s="145"/>
      <c r="Q26" s="143"/>
      <c r="R26" s="145"/>
      <c r="S26" s="143"/>
    </row>
    <row r="27" spans="1:19" ht="52.5" customHeight="1" x14ac:dyDescent="0.25">
      <c r="A27" s="141">
        <v>7</v>
      </c>
      <c r="B27" s="141" t="s">
        <v>257</v>
      </c>
      <c r="C27" s="218" t="s">
        <v>258</v>
      </c>
      <c r="D27" s="277" t="s">
        <v>263</v>
      </c>
      <c r="E27" s="260">
        <v>20</v>
      </c>
      <c r="F27" s="156">
        <v>42735</v>
      </c>
      <c r="G27" s="156">
        <v>43342</v>
      </c>
      <c r="H27" s="153" t="s">
        <v>624</v>
      </c>
      <c r="I27" s="48" t="s">
        <v>260</v>
      </c>
      <c r="J27" s="61" t="s">
        <v>128</v>
      </c>
      <c r="K27" s="45" t="s">
        <v>262</v>
      </c>
      <c r="L27" s="146">
        <v>87</v>
      </c>
      <c r="M27" s="247">
        <v>705521.22352941195</v>
      </c>
      <c r="N27" s="144">
        <f>M27*O27</f>
        <v>599693.04000000015</v>
      </c>
      <c r="O27" s="142">
        <v>0.85</v>
      </c>
      <c r="P27" s="144">
        <f>M27*Q27</f>
        <v>91717.759058823562</v>
      </c>
      <c r="Q27" s="142">
        <v>0.13</v>
      </c>
      <c r="R27" s="144">
        <f>M27*S27</f>
        <v>14110.424470588239</v>
      </c>
      <c r="S27" s="244">
        <v>0.02</v>
      </c>
    </row>
    <row r="28" spans="1:19" ht="52.5" customHeight="1" x14ac:dyDescent="0.25">
      <c r="A28" s="141"/>
      <c r="B28" s="141"/>
      <c r="C28" s="218"/>
      <c r="D28" s="261"/>
      <c r="E28" s="260"/>
      <c r="F28" s="259"/>
      <c r="G28" s="259"/>
      <c r="H28" s="276"/>
      <c r="I28" s="48" t="s">
        <v>259</v>
      </c>
      <c r="J28" s="61" t="s">
        <v>128</v>
      </c>
      <c r="K28" s="45" t="s">
        <v>262</v>
      </c>
      <c r="L28" s="188"/>
      <c r="M28" s="248"/>
      <c r="N28" s="167"/>
      <c r="O28" s="184"/>
      <c r="P28" s="167"/>
      <c r="Q28" s="184"/>
      <c r="R28" s="167"/>
      <c r="S28" s="245"/>
    </row>
    <row r="29" spans="1:19" ht="52.5" customHeight="1" x14ac:dyDescent="0.25">
      <c r="A29" s="141"/>
      <c r="B29" s="141"/>
      <c r="C29" s="218"/>
      <c r="D29" s="261"/>
      <c r="E29" s="260"/>
      <c r="F29" s="259"/>
      <c r="G29" s="259"/>
      <c r="H29" s="154"/>
      <c r="I29" s="18" t="s">
        <v>261</v>
      </c>
      <c r="J29" s="61" t="s">
        <v>152</v>
      </c>
      <c r="K29" s="45" t="s">
        <v>112</v>
      </c>
      <c r="L29" s="147"/>
      <c r="M29" s="249"/>
      <c r="N29" s="145"/>
      <c r="O29" s="143"/>
      <c r="P29" s="145"/>
      <c r="Q29" s="143"/>
      <c r="R29" s="145"/>
      <c r="S29" s="246"/>
    </row>
    <row r="30" spans="1:19" ht="43.2" x14ac:dyDescent="0.25">
      <c r="A30" s="141">
        <v>8</v>
      </c>
      <c r="B30" s="141" t="s">
        <v>276</v>
      </c>
      <c r="C30" s="218" t="s">
        <v>277</v>
      </c>
      <c r="D30" s="261" t="s">
        <v>307</v>
      </c>
      <c r="E30" s="260">
        <v>36</v>
      </c>
      <c r="F30" s="156" t="s">
        <v>278</v>
      </c>
      <c r="G30" s="156" t="s">
        <v>279</v>
      </c>
      <c r="H30" s="153" t="s">
        <v>624</v>
      </c>
      <c r="I30" s="119" t="s">
        <v>285</v>
      </c>
      <c r="J30" s="61" t="s">
        <v>128</v>
      </c>
      <c r="K30" s="45" t="s">
        <v>140</v>
      </c>
      <c r="L30" s="146">
        <v>87</v>
      </c>
      <c r="M30" s="247">
        <v>1174231.9099999999</v>
      </c>
      <c r="N30" s="144">
        <f>M30*O30</f>
        <v>998097.12349999987</v>
      </c>
      <c r="O30" s="142">
        <v>0.85</v>
      </c>
      <c r="P30" s="144">
        <f>M30*Q30</f>
        <v>152650.1483</v>
      </c>
      <c r="Q30" s="142">
        <v>0.13</v>
      </c>
      <c r="R30" s="144">
        <f>M30*S30</f>
        <v>23484.638199999998</v>
      </c>
      <c r="S30" s="244">
        <v>0.02</v>
      </c>
    </row>
    <row r="31" spans="1:19" ht="39.75" customHeight="1" x14ac:dyDescent="0.25">
      <c r="A31" s="141"/>
      <c r="B31" s="141"/>
      <c r="C31" s="218"/>
      <c r="D31" s="261"/>
      <c r="E31" s="260"/>
      <c r="F31" s="259"/>
      <c r="G31" s="259"/>
      <c r="H31" s="154"/>
      <c r="I31" s="119" t="s">
        <v>280</v>
      </c>
      <c r="J31" s="61" t="s">
        <v>152</v>
      </c>
      <c r="K31" s="45" t="s">
        <v>74</v>
      </c>
      <c r="L31" s="188"/>
      <c r="M31" s="248"/>
      <c r="N31" s="167"/>
      <c r="O31" s="184"/>
      <c r="P31" s="167"/>
      <c r="Q31" s="184"/>
      <c r="R31" s="167"/>
      <c r="S31" s="245"/>
    </row>
    <row r="32" spans="1:19" ht="39.75" customHeight="1" x14ac:dyDescent="0.25">
      <c r="A32" s="150">
        <v>9</v>
      </c>
      <c r="B32" s="150" t="s">
        <v>295</v>
      </c>
      <c r="C32" s="144" t="s">
        <v>296</v>
      </c>
      <c r="D32" s="278" t="s">
        <v>306</v>
      </c>
      <c r="E32" s="253">
        <v>36</v>
      </c>
      <c r="F32" s="250" t="s">
        <v>299</v>
      </c>
      <c r="G32" s="250" t="s">
        <v>300</v>
      </c>
      <c r="H32" s="250" t="s">
        <v>624</v>
      </c>
      <c r="I32" s="120" t="s">
        <v>301</v>
      </c>
      <c r="J32" s="70" t="s">
        <v>152</v>
      </c>
      <c r="K32" s="45" t="s">
        <v>200</v>
      </c>
      <c r="L32" s="146">
        <v>87</v>
      </c>
      <c r="M32" s="280">
        <v>3853515.63</v>
      </c>
      <c r="N32" s="144">
        <v>3275488.28</v>
      </c>
      <c r="O32" s="142">
        <v>0.85</v>
      </c>
      <c r="P32" s="144">
        <v>500957.04</v>
      </c>
      <c r="Q32" s="142">
        <v>0.13</v>
      </c>
      <c r="R32" s="144">
        <f>M32*S32</f>
        <v>77070.312600000005</v>
      </c>
      <c r="S32" s="142">
        <v>0.02</v>
      </c>
    </row>
    <row r="33" spans="1:21" ht="28.8" x14ac:dyDescent="0.25">
      <c r="A33" s="151"/>
      <c r="B33" s="151"/>
      <c r="C33" s="145"/>
      <c r="D33" s="267"/>
      <c r="E33" s="254"/>
      <c r="F33" s="251"/>
      <c r="G33" s="251"/>
      <c r="H33" s="251"/>
      <c r="I33" s="120" t="s">
        <v>302</v>
      </c>
      <c r="J33" s="70" t="s">
        <v>128</v>
      </c>
      <c r="K33" s="45" t="s">
        <v>103</v>
      </c>
      <c r="L33" s="147"/>
      <c r="M33" s="280"/>
      <c r="N33" s="145"/>
      <c r="O33" s="143"/>
      <c r="P33" s="145"/>
      <c r="Q33" s="143"/>
      <c r="R33" s="145"/>
      <c r="S33" s="143"/>
    </row>
    <row r="34" spans="1:21" ht="69.599999999999994" customHeight="1" x14ac:dyDescent="0.25">
      <c r="A34" s="150">
        <v>10</v>
      </c>
      <c r="B34" s="150" t="s">
        <v>297</v>
      </c>
      <c r="C34" s="144" t="s">
        <v>298</v>
      </c>
      <c r="D34" s="255" t="s">
        <v>308</v>
      </c>
      <c r="E34" s="253">
        <v>36</v>
      </c>
      <c r="F34" s="250" t="s">
        <v>299</v>
      </c>
      <c r="G34" s="250" t="s">
        <v>300</v>
      </c>
      <c r="H34" s="250" t="s">
        <v>624</v>
      </c>
      <c r="I34" s="120" t="s">
        <v>303</v>
      </c>
      <c r="J34" s="70" t="s">
        <v>128</v>
      </c>
      <c r="K34" s="45" t="s">
        <v>140</v>
      </c>
      <c r="L34" s="146">
        <v>87</v>
      </c>
      <c r="M34" s="280">
        <v>1040809.39</v>
      </c>
      <c r="N34" s="144">
        <f>M34*O34</f>
        <v>884687.98149999999</v>
      </c>
      <c r="O34" s="142">
        <v>0.85</v>
      </c>
      <c r="P34" s="144">
        <f>M34*Q34</f>
        <v>135305.22070000001</v>
      </c>
      <c r="Q34" s="142">
        <v>0.13</v>
      </c>
      <c r="R34" s="144">
        <f>M34*S34</f>
        <v>20816.1878</v>
      </c>
      <c r="S34" s="142">
        <v>0.02</v>
      </c>
    </row>
    <row r="35" spans="1:21" ht="69.599999999999994" customHeight="1" x14ac:dyDescent="0.25">
      <c r="A35" s="152"/>
      <c r="B35" s="152"/>
      <c r="C35" s="167"/>
      <c r="D35" s="279"/>
      <c r="E35" s="264"/>
      <c r="F35" s="252"/>
      <c r="G35" s="252"/>
      <c r="H35" s="252"/>
      <c r="I35" s="121" t="s">
        <v>304</v>
      </c>
      <c r="J35" s="70" t="s">
        <v>152</v>
      </c>
      <c r="K35" s="45" t="s">
        <v>74</v>
      </c>
      <c r="L35" s="188"/>
      <c r="M35" s="280"/>
      <c r="N35" s="167"/>
      <c r="O35" s="184"/>
      <c r="P35" s="167"/>
      <c r="Q35" s="184"/>
      <c r="R35" s="167"/>
      <c r="S35" s="184"/>
    </row>
    <row r="36" spans="1:21" ht="69.599999999999994" customHeight="1" x14ac:dyDescent="0.25">
      <c r="A36" s="151"/>
      <c r="B36" s="151"/>
      <c r="C36" s="145"/>
      <c r="D36" s="256"/>
      <c r="E36" s="254"/>
      <c r="F36" s="251"/>
      <c r="G36" s="251"/>
      <c r="H36" s="251"/>
      <c r="I36" s="122" t="s">
        <v>305</v>
      </c>
      <c r="J36" s="70" t="s">
        <v>128</v>
      </c>
      <c r="K36" s="45" t="s">
        <v>140</v>
      </c>
      <c r="L36" s="147"/>
      <c r="M36" s="280"/>
      <c r="N36" s="145"/>
      <c r="O36" s="143"/>
      <c r="P36" s="145"/>
      <c r="Q36" s="143"/>
      <c r="R36" s="145"/>
      <c r="S36" s="143"/>
    </row>
    <row r="37" spans="1:21" ht="28.8" x14ac:dyDescent="0.25">
      <c r="A37" s="150">
        <v>11</v>
      </c>
      <c r="B37" s="150" t="s">
        <v>317</v>
      </c>
      <c r="C37" s="144" t="s">
        <v>318</v>
      </c>
      <c r="D37" s="255" t="s">
        <v>323</v>
      </c>
      <c r="E37" s="253">
        <v>36</v>
      </c>
      <c r="F37" s="250" t="s">
        <v>319</v>
      </c>
      <c r="G37" s="250" t="s">
        <v>320</v>
      </c>
      <c r="H37" s="250" t="s">
        <v>624</v>
      </c>
      <c r="I37" s="122" t="s">
        <v>321</v>
      </c>
      <c r="J37" s="73" t="s">
        <v>128</v>
      </c>
      <c r="K37" s="45" t="s">
        <v>262</v>
      </c>
      <c r="L37" s="146">
        <v>87</v>
      </c>
      <c r="M37" s="257">
        <v>5059800.84</v>
      </c>
      <c r="N37" s="144">
        <v>4300830.7199999997</v>
      </c>
      <c r="O37" s="142">
        <v>0.85</v>
      </c>
      <c r="P37" s="144">
        <v>657774.11</v>
      </c>
      <c r="Q37" s="142">
        <v>0.13</v>
      </c>
      <c r="R37" s="144">
        <v>101196.01</v>
      </c>
      <c r="S37" s="142">
        <v>0.02</v>
      </c>
    </row>
    <row r="38" spans="1:21" ht="69.599999999999994" customHeight="1" x14ac:dyDescent="0.25">
      <c r="A38" s="151"/>
      <c r="B38" s="151"/>
      <c r="C38" s="145"/>
      <c r="D38" s="256"/>
      <c r="E38" s="254"/>
      <c r="F38" s="251"/>
      <c r="G38" s="251"/>
      <c r="H38" s="251"/>
      <c r="I38" s="122" t="s">
        <v>322</v>
      </c>
      <c r="J38" s="73" t="s">
        <v>152</v>
      </c>
      <c r="K38" s="45" t="s">
        <v>160</v>
      </c>
      <c r="L38" s="147"/>
      <c r="M38" s="258"/>
      <c r="N38" s="145"/>
      <c r="O38" s="143"/>
      <c r="P38" s="145"/>
      <c r="Q38" s="143"/>
      <c r="R38" s="145"/>
      <c r="S38" s="143"/>
    </row>
    <row r="39" spans="1:21" ht="28.8" x14ac:dyDescent="0.25">
      <c r="A39" s="141">
        <v>12</v>
      </c>
      <c r="B39" s="141" t="s">
        <v>678</v>
      </c>
      <c r="C39" s="218" t="s">
        <v>679</v>
      </c>
      <c r="D39" s="281" t="s">
        <v>685</v>
      </c>
      <c r="E39" s="260">
        <v>36</v>
      </c>
      <c r="F39" s="259" t="s">
        <v>680</v>
      </c>
      <c r="G39" s="259" t="s">
        <v>681</v>
      </c>
      <c r="H39" s="259" t="s">
        <v>624</v>
      </c>
      <c r="I39" s="137" t="s">
        <v>682</v>
      </c>
      <c r="J39" s="129" t="s">
        <v>128</v>
      </c>
      <c r="K39" s="45" t="s">
        <v>67</v>
      </c>
      <c r="L39" s="223">
        <v>88</v>
      </c>
      <c r="M39" s="282">
        <v>5935643.4199999999</v>
      </c>
      <c r="N39" s="218">
        <v>5045296.8899999997</v>
      </c>
      <c r="O39" s="219">
        <v>0.85</v>
      </c>
      <c r="P39" s="218">
        <v>771574.31</v>
      </c>
      <c r="Q39" s="219">
        <v>0.13</v>
      </c>
      <c r="R39" s="218">
        <v>118772.22</v>
      </c>
      <c r="S39" s="219">
        <v>0.02</v>
      </c>
    </row>
    <row r="40" spans="1:21" ht="43.2" x14ac:dyDescent="0.25">
      <c r="A40" s="141"/>
      <c r="B40" s="141"/>
      <c r="C40" s="218"/>
      <c r="D40" s="281"/>
      <c r="E40" s="260"/>
      <c r="F40" s="259"/>
      <c r="G40" s="259"/>
      <c r="H40" s="259"/>
      <c r="I40" s="137" t="s">
        <v>683</v>
      </c>
      <c r="J40" s="129" t="s">
        <v>128</v>
      </c>
      <c r="K40" s="45" t="s">
        <v>67</v>
      </c>
      <c r="L40" s="223"/>
      <c r="M40" s="282"/>
      <c r="N40" s="218"/>
      <c r="O40" s="219"/>
      <c r="P40" s="218"/>
      <c r="Q40" s="219"/>
      <c r="R40" s="218"/>
      <c r="S40" s="219"/>
    </row>
    <row r="41" spans="1:21" ht="14.4" x14ac:dyDescent="0.25">
      <c r="A41" s="141"/>
      <c r="B41" s="141"/>
      <c r="C41" s="218"/>
      <c r="D41" s="281"/>
      <c r="E41" s="260"/>
      <c r="F41" s="259"/>
      <c r="G41" s="259"/>
      <c r="H41" s="259"/>
      <c r="I41" s="138" t="s">
        <v>684</v>
      </c>
      <c r="J41" s="129" t="s">
        <v>152</v>
      </c>
      <c r="K41" s="45" t="s">
        <v>416</v>
      </c>
      <c r="L41" s="223"/>
      <c r="M41" s="282"/>
      <c r="N41" s="218"/>
      <c r="O41" s="219"/>
      <c r="P41" s="218"/>
      <c r="Q41" s="219"/>
      <c r="R41" s="218"/>
      <c r="S41" s="219"/>
    </row>
    <row r="42" spans="1:21" ht="42" customHeight="1" x14ac:dyDescent="0.25">
      <c r="A42" s="177" t="s">
        <v>230</v>
      </c>
      <c r="B42" s="178"/>
      <c r="C42" s="178"/>
      <c r="D42" s="178"/>
      <c r="E42" s="178"/>
      <c r="F42" s="178"/>
      <c r="G42" s="178"/>
      <c r="H42" s="178"/>
      <c r="I42" s="178"/>
      <c r="J42" s="178"/>
      <c r="K42" s="179"/>
      <c r="L42" s="19"/>
      <c r="M42" s="28">
        <f>SUM(M8:M41)</f>
        <v>32334057.324705884</v>
      </c>
      <c r="N42" s="28">
        <f t="shared" ref="N42:R42" si="0">SUM(N8:N41)</f>
        <v>27483948.6965</v>
      </c>
      <c r="O42" s="28"/>
      <c r="P42" s="28">
        <f t="shared" si="0"/>
        <v>4203361.2011117646</v>
      </c>
      <c r="Q42" s="28"/>
      <c r="R42" s="28">
        <f t="shared" si="0"/>
        <v>646747.42969411751</v>
      </c>
      <c r="S42" s="30"/>
    </row>
    <row r="43" spans="1:21" ht="21" customHeight="1" thickBot="1" x14ac:dyDescent="0.35">
      <c r="A43" s="224" t="s">
        <v>231</v>
      </c>
      <c r="B43" s="225"/>
      <c r="C43" s="225"/>
      <c r="D43" s="225"/>
      <c r="E43" s="225"/>
      <c r="F43" s="225"/>
      <c r="G43" s="225"/>
      <c r="H43" s="225"/>
      <c r="I43" s="225"/>
      <c r="J43" s="225"/>
      <c r="K43" s="226"/>
      <c r="L43" s="31"/>
      <c r="M43" s="62">
        <f>M42</f>
        <v>32334057.324705884</v>
      </c>
      <c r="N43" s="62">
        <f>N42</f>
        <v>27483948.6965</v>
      </c>
      <c r="O43" s="63"/>
      <c r="P43" s="62">
        <f>P42</f>
        <v>4203361.2011117646</v>
      </c>
      <c r="Q43" s="63"/>
      <c r="R43" s="62">
        <f>R42</f>
        <v>646747.42969411751</v>
      </c>
      <c r="S43" s="33"/>
      <c r="T43" s="25"/>
      <c r="U43" s="25"/>
    </row>
    <row r="44" spans="1:21" x14ac:dyDescent="0.25">
      <c r="M44" s="25"/>
      <c r="N44" s="25"/>
    </row>
    <row r="45" spans="1:21" x14ac:dyDescent="0.25">
      <c r="A45" s="262" t="s">
        <v>703</v>
      </c>
      <c r="B45" s="263"/>
      <c r="C45" s="263"/>
      <c r="D45" s="263"/>
      <c r="E45" s="263"/>
      <c r="F45" s="263"/>
      <c r="G45" s="263"/>
      <c r="H45" s="263"/>
      <c r="I45" s="263"/>
      <c r="J45" s="263"/>
      <c r="K45" s="263"/>
      <c r="L45" s="263"/>
      <c r="M45" s="263"/>
      <c r="N45" s="263"/>
      <c r="O45" s="263"/>
      <c r="P45" s="263"/>
      <c r="Q45" s="263"/>
      <c r="R45" s="263"/>
      <c r="S45" s="263"/>
    </row>
    <row r="46" spans="1:21" x14ac:dyDescent="0.25">
      <c r="A46" s="263"/>
      <c r="B46" s="263"/>
      <c r="C46" s="263"/>
      <c r="D46" s="263"/>
      <c r="E46" s="263"/>
      <c r="F46" s="263"/>
      <c r="G46" s="263"/>
      <c r="H46" s="263"/>
      <c r="I46" s="263"/>
      <c r="J46" s="263"/>
      <c r="K46" s="263"/>
      <c r="L46" s="263"/>
      <c r="M46" s="263"/>
      <c r="N46" s="263"/>
      <c r="O46" s="263"/>
      <c r="P46" s="263"/>
      <c r="Q46" s="263"/>
      <c r="R46" s="263"/>
      <c r="S46" s="263"/>
    </row>
    <row r="52" spans="16:19" x14ac:dyDescent="0.25">
      <c r="S52" s="25"/>
    </row>
    <row r="59" spans="16:19" x14ac:dyDescent="0.25">
      <c r="P59" s="25"/>
    </row>
  </sheetData>
  <autoFilter ref="A1:S43"/>
  <mergeCells count="209">
    <mergeCell ref="G39:G41"/>
    <mergeCell ref="F39:F41"/>
    <mergeCell ref="E39:E41"/>
    <mergeCell ref="D39:D41"/>
    <mergeCell ref="C39:C41"/>
    <mergeCell ref="B39:B41"/>
    <mergeCell ref="A39:A41"/>
    <mergeCell ref="S39:S41"/>
    <mergeCell ref="R39:R41"/>
    <mergeCell ref="Q39:Q41"/>
    <mergeCell ref="P39:P41"/>
    <mergeCell ref="O39:O41"/>
    <mergeCell ref="N39:N41"/>
    <mergeCell ref="M39:M41"/>
    <mergeCell ref="L39:L41"/>
    <mergeCell ref="H39:H41"/>
    <mergeCell ref="N34:N36"/>
    <mergeCell ref="M34:M36"/>
    <mergeCell ref="S32:S33"/>
    <mergeCell ref="R32:R33"/>
    <mergeCell ref="Q32:Q33"/>
    <mergeCell ref="P32:P33"/>
    <mergeCell ref="O32:O33"/>
    <mergeCell ref="N32:N33"/>
    <mergeCell ref="M32:M33"/>
    <mergeCell ref="G32:G33"/>
    <mergeCell ref="F32:F33"/>
    <mergeCell ref="E32:E33"/>
    <mergeCell ref="D32:D33"/>
    <mergeCell ref="C32:C33"/>
    <mergeCell ref="B32:B33"/>
    <mergeCell ref="A32:A33"/>
    <mergeCell ref="G34:G36"/>
    <mergeCell ref="F34:F36"/>
    <mergeCell ref="E34:E36"/>
    <mergeCell ref="D34:D36"/>
    <mergeCell ref="C34:C36"/>
    <mergeCell ref="B34:B36"/>
    <mergeCell ref="A34:A36"/>
    <mergeCell ref="A27:A29"/>
    <mergeCell ref="B27:B29"/>
    <mergeCell ref="C27:C29"/>
    <mergeCell ref="D27:D29"/>
    <mergeCell ref="E27:E29"/>
    <mergeCell ref="F27:F29"/>
    <mergeCell ref="G27:G29"/>
    <mergeCell ref="O27:O29"/>
    <mergeCell ref="H27:H29"/>
    <mergeCell ref="G24:G26"/>
    <mergeCell ref="F24:F26"/>
    <mergeCell ref="E24:E26"/>
    <mergeCell ref="D24:D26"/>
    <mergeCell ref="C24:C26"/>
    <mergeCell ref="L21:L23"/>
    <mergeCell ref="S24:S26"/>
    <mergeCell ref="R24:R26"/>
    <mergeCell ref="S21:S23"/>
    <mergeCell ref="R21:R23"/>
    <mergeCell ref="Q21:Q23"/>
    <mergeCell ref="P21:P23"/>
    <mergeCell ref="O21:O23"/>
    <mergeCell ref="N21:N23"/>
    <mergeCell ref="M21:M23"/>
    <mergeCell ref="H21:H23"/>
    <mergeCell ref="H24:H26"/>
    <mergeCell ref="O24:O26"/>
    <mergeCell ref="N24:N26"/>
    <mergeCell ref="M24:M26"/>
    <mergeCell ref="L24:L26"/>
    <mergeCell ref="M1:R1"/>
    <mergeCell ref="A1:A2"/>
    <mergeCell ref="B1:B2"/>
    <mergeCell ref="C1:C2"/>
    <mergeCell ref="D1:D2"/>
    <mergeCell ref="E1:E2"/>
    <mergeCell ref="F1:F2"/>
    <mergeCell ref="G1:G2"/>
    <mergeCell ref="I1:I2"/>
    <mergeCell ref="J1:J2"/>
    <mergeCell ref="K1:K2"/>
    <mergeCell ref="L1:L2"/>
    <mergeCell ref="H1:H2"/>
    <mergeCell ref="R8:R9"/>
    <mergeCell ref="S8:S9"/>
    <mergeCell ref="A6:S6"/>
    <mergeCell ref="A7:S7"/>
    <mergeCell ref="A8:A9"/>
    <mergeCell ref="B8:B9"/>
    <mergeCell ref="C8:C9"/>
    <mergeCell ref="E8:E9"/>
    <mergeCell ref="F8:F9"/>
    <mergeCell ref="G8:G9"/>
    <mergeCell ref="L8:L9"/>
    <mergeCell ref="M8:M9"/>
    <mergeCell ref="N8:N9"/>
    <mergeCell ref="O8:O9"/>
    <mergeCell ref="P8:P9"/>
    <mergeCell ref="Q8:Q9"/>
    <mergeCell ref="H8:H9"/>
    <mergeCell ref="A10:A13"/>
    <mergeCell ref="B10:B13"/>
    <mergeCell ref="C10:C13"/>
    <mergeCell ref="D10:D13"/>
    <mergeCell ref="F10:F13"/>
    <mergeCell ref="D8:D9"/>
    <mergeCell ref="A14:A16"/>
    <mergeCell ref="B14:B16"/>
    <mergeCell ref="C14:C16"/>
    <mergeCell ref="D14:D16"/>
    <mergeCell ref="E14:E16"/>
    <mergeCell ref="F14:F16"/>
    <mergeCell ref="G14:G16"/>
    <mergeCell ref="L14:L16"/>
    <mergeCell ref="L10:L13"/>
    <mergeCell ref="G10:G13"/>
    <mergeCell ref="C17:C20"/>
    <mergeCell ref="D17:D20"/>
    <mergeCell ref="E17:E20"/>
    <mergeCell ref="F17:F20"/>
    <mergeCell ref="G17:G20"/>
    <mergeCell ref="L17:L20"/>
    <mergeCell ref="H10:H13"/>
    <mergeCell ref="H14:H16"/>
    <mergeCell ref="H17:H20"/>
    <mergeCell ref="R10:R13"/>
    <mergeCell ref="S10:S13"/>
    <mergeCell ref="M10:M13"/>
    <mergeCell ref="N10:N13"/>
    <mergeCell ref="O10:O13"/>
    <mergeCell ref="P10:P13"/>
    <mergeCell ref="Q10:Q13"/>
    <mergeCell ref="S14:S16"/>
    <mergeCell ref="M14:M16"/>
    <mergeCell ref="N14:N16"/>
    <mergeCell ref="O14:O16"/>
    <mergeCell ref="P14:P16"/>
    <mergeCell ref="Q14:Q16"/>
    <mergeCell ref="R14:R16"/>
    <mergeCell ref="A42:K42"/>
    <mergeCell ref="A43:K43"/>
    <mergeCell ref="A45:S46"/>
    <mergeCell ref="N17:N20"/>
    <mergeCell ref="O17:O20"/>
    <mergeCell ref="P17:P20"/>
    <mergeCell ref="Q17:Q20"/>
    <mergeCell ref="R17:R20"/>
    <mergeCell ref="S17:S20"/>
    <mergeCell ref="G21:G23"/>
    <mergeCell ref="F21:F23"/>
    <mergeCell ref="E21:E23"/>
    <mergeCell ref="D21:D23"/>
    <mergeCell ref="C21:C23"/>
    <mergeCell ref="B21:B23"/>
    <mergeCell ref="A21:A23"/>
    <mergeCell ref="G30:G31"/>
    <mergeCell ref="A17:A20"/>
    <mergeCell ref="B17:B20"/>
    <mergeCell ref="M17:M20"/>
    <mergeCell ref="B24:B26"/>
    <mergeCell ref="A24:A26"/>
    <mergeCell ref="Q24:Q26"/>
    <mergeCell ref="P24:P26"/>
    <mergeCell ref="F30:F31"/>
    <mergeCell ref="E30:E31"/>
    <mergeCell ref="D30:D31"/>
    <mergeCell ref="C30:C31"/>
    <mergeCell ref="B30:B31"/>
    <mergeCell ref="A30:A31"/>
    <mergeCell ref="N30:N31"/>
    <mergeCell ref="M30:M31"/>
    <mergeCell ref="L30:L31"/>
    <mergeCell ref="H30:H31"/>
    <mergeCell ref="G37:G38"/>
    <mergeCell ref="F37:F38"/>
    <mergeCell ref="E37:E38"/>
    <mergeCell ref="D37:D38"/>
    <mergeCell ref="C37:C38"/>
    <mergeCell ref="B37:B38"/>
    <mergeCell ref="A37:A38"/>
    <mergeCell ref="Q37:Q38"/>
    <mergeCell ref="P37:P38"/>
    <mergeCell ref="O37:O38"/>
    <mergeCell ref="N37:N38"/>
    <mergeCell ref="M37:M38"/>
    <mergeCell ref="L37:L38"/>
    <mergeCell ref="P27:P29"/>
    <mergeCell ref="Q27:Q29"/>
    <mergeCell ref="R27:R29"/>
    <mergeCell ref="S27:S29"/>
    <mergeCell ref="L27:L29"/>
    <mergeCell ref="M27:M29"/>
    <mergeCell ref="H32:H33"/>
    <mergeCell ref="H34:H36"/>
    <mergeCell ref="H37:H38"/>
    <mergeCell ref="S37:S38"/>
    <mergeCell ref="R37:R38"/>
    <mergeCell ref="S30:S31"/>
    <mergeCell ref="R30:R31"/>
    <mergeCell ref="Q30:Q31"/>
    <mergeCell ref="P30:P31"/>
    <mergeCell ref="O30:O31"/>
    <mergeCell ref="N27:N29"/>
    <mergeCell ref="L34:L36"/>
    <mergeCell ref="L32:L33"/>
    <mergeCell ref="S34:S36"/>
    <mergeCell ref="R34:R36"/>
    <mergeCell ref="Q34:Q36"/>
    <mergeCell ref="P34:P36"/>
    <mergeCell ref="O34:O36"/>
  </mergeCells>
  <pageMargins left="0.7" right="0.7" top="0.49" bottom="0.53" header="0.3" footer="0.3"/>
  <pageSetup paperSize="9" scale="34" fitToHeight="0" orientation="landscape" r:id="rId1"/>
  <headerFooter>
    <oddHeader xml:space="preserve">&amp;C&amp;"Trebuchet MS,Bold"&amp;12List of contracted projects/Lista proiectelor contractate 
</oddHeader>
    <oddFooter>&amp;L&amp;P/&amp;N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view="pageBreakPreview" zoomScale="90" zoomScaleNormal="100" zoomScaleSheetLayoutView="90" zoomScalePageLayoutView="82" workbookViewId="0">
      <selection sqref="A1:A2"/>
    </sheetView>
  </sheetViews>
  <sheetFormatPr defaultRowHeight="13.2" x14ac:dyDescent="0.25"/>
  <cols>
    <col min="1" max="1" width="11.33203125" style="2" customWidth="1"/>
    <col min="2" max="2" width="19.44140625" style="2" customWidth="1"/>
    <col min="3" max="3" width="38.88671875" style="22" customWidth="1"/>
    <col min="4" max="4" width="34" style="23" customWidth="1"/>
    <col min="5" max="5" width="22.5546875" style="2" customWidth="1"/>
    <col min="6" max="6" width="13.5546875" style="2" customWidth="1"/>
    <col min="7" max="7" width="14.109375" style="2" customWidth="1"/>
    <col min="8" max="8" width="16.5546875" style="2" customWidth="1"/>
    <col min="9" max="9" width="26.5546875" style="24"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195" t="s">
        <v>0</v>
      </c>
      <c r="B1" s="197" t="s">
        <v>1</v>
      </c>
      <c r="C1" s="148" t="s">
        <v>2</v>
      </c>
      <c r="D1" s="148" t="s">
        <v>3</v>
      </c>
      <c r="E1" s="148" t="s">
        <v>4</v>
      </c>
      <c r="F1" s="148" t="s">
        <v>5</v>
      </c>
      <c r="G1" s="148" t="s">
        <v>6</v>
      </c>
      <c r="H1" s="148" t="s">
        <v>621</v>
      </c>
      <c r="I1" s="148" t="s">
        <v>7</v>
      </c>
      <c r="J1" s="197" t="s">
        <v>8</v>
      </c>
      <c r="K1" s="197" t="s">
        <v>9</v>
      </c>
      <c r="L1" s="197" t="s">
        <v>10</v>
      </c>
      <c r="M1" s="192" t="s">
        <v>11</v>
      </c>
      <c r="N1" s="193"/>
      <c r="O1" s="193"/>
      <c r="P1" s="193"/>
      <c r="Q1" s="193"/>
      <c r="R1" s="194"/>
      <c r="S1" s="1"/>
    </row>
    <row r="2" spans="1:19" ht="81" customHeight="1" x14ac:dyDescent="0.25">
      <c r="A2" s="196"/>
      <c r="B2" s="198"/>
      <c r="C2" s="149"/>
      <c r="D2" s="149"/>
      <c r="E2" s="149"/>
      <c r="F2" s="149"/>
      <c r="G2" s="149"/>
      <c r="H2" s="149"/>
      <c r="I2" s="149"/>
      <c r="J2" s="198"/>
      <c r="K2" s="198"/>
      <c r="L2" s="198"/>
      <c r="M2" s="66" t="s">
        <v>12</v>
      </c>
      <c r="N2" s="66" t="s">
        <v>13</v>
      </c>
      <c r="O2" s="66" t="s">
        <v>14</v>
      </c>
      <c r="P2" s="66" t="s">
        <v>15</v>
      </c>
      <c r="Q2" s="66" t="s">
        <v>16</v>
      </c>
      <c r="R2" s="66" t="s">
        <v>17</v>
      </c>
      <c r="S2" s="4" t="s">
        <v>18</v>
      </c>
    </row>
    <row r="3" spans="1:19" ht="53.25" customHeight="1" x14ac:dyDescent="0.25">
      <c r="A3" s="65" t="s">
        <v>19</v>
      </c>
      <c r="B3" s="66" t="s">
        <v>20</v>
      </c>
      <c r="C3" s="67" t="s">
        <v>21</v>
      </c>
      <c r="D3" s="67" t="s">
        <v>22</v>
      </c>
      <c r="E3" s="67" t="s">
        <v>23</v>
      </c>
      <c r="F3" s="67" t="s">
        <v>24</v>
      </c>
      <c r="G3" s="67" t="s">
        <v>25</v>
      </c>
      <c r="H3" s="117" t="s">
        <v>622</v>
      </c>
      <c r="I3" s="67" t="s">
        <v>26</v>
      </c>
      <c r="J3" s="66" t="s">
        <v>27</v>
      </c>
      <c r="K3" s="66" t="s">
        <v>28</v>
      </c>
      <c r="L3" s="66" t="s">
        <v>29</v>
      </c>
      <c r="M3" s="66" t="s">
        <v>30</v>
      </c>
      <c r="N3" s="66" t="s">
        <v>31</v>
      </c>
      <c r="O3" s="66" t="s">
        <v>32</v>
      </c>
      <c r="P3" s="66" t="s">
        <v>33</v>
      </c>
      <c r="Q3" s="66" t="s">
        <v>34</v>
      </c>
      <c r="R3" s="66" t="s">
        <v>35</v>
      </c>
      <c r="S3" s="7" t="s">
        <v>36</v>
      </c>
    </row>
    <row r="4" spans="1:19" ht="69.75" customHeight="1" x14ac:dyDescent="0.25">
      <c r="A4" s="65" t="s">
        <v>37</v>
      </c>
      <c r="B4" s="66" t="s">
        <v>38</v>
      </c>
      <c r="C4" s="67" t="s">
        <v>39</v>
      </c>
      <c r="D4" s="67" t="s">
        <v>40</v>
      </c>
      <c r="E4" s="67" t="s">
        <v>41</v>
      </c>
      <c r="F4" s="67" t="s">
        <v>42</v>
      </c>
      <c r="G4" s="67" t="s">
        <v>43</v>
      </c>
      <c r="H4" s="117" t="s">
        <v>666</v>
      </c>
      <c r="I4" s="67" t="s">
        <v>44</v>
      </c>
      <c r="J4" s="66" t="s">
        <v>45</v>
      </c>
      <c r="K4" s="66" t="s">
        <v>46</v>
      </c>
      <c r="L4" s="66" t="s">
        <v>47</v>
      </c>
      <c r="M4" s="66" t="s">
        <v>48</v>
      </c>
      <c r="N4" s="66" t="s">
        <v>49</v>
      </c>
      <c r="O4" s="66" t="s">
        <v>50</v>
      </c>
      <c r="P4" s="66" t="s">
        <v>51</v>
      </c>
      <c r="Q4" s="66" t="s">
        <v>52</v>
      </c>
      <c r="R4" s="66"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199" t="s">
        <v>289</v>
      </c>
      <c r="B6" s="200"/>
      <c r="C6" s="200"/>
      <c r="D6" s="200"/>
      <c r="E6" s="200"/>
      <c r="F6" s="200"/>
      <c r="G6" s="200"/>
      <c r="H6" s="200"/>
      <c r="I6" s="200"/>
      <c r="J6" s="200"/>
      <c r="K6" s="200"/>
      <c r="L6" s="200"/>
      <c r="M6" s="200"/>
      <c r="N6" s="200"/>
      <c r="O6" s="200"/>
      <c r="P6" s="200"/>
      <c r="Q6" s="200"/>
      <c r="R6" s="200"/>
      <c r="S6" s="201"/>
    </row>
    <row r="7" spans="1:19" ht="20.25" customHeight="1" x14ac:dyDescent="0.25">
      <c r="A7" s="177" t="s">
        <v>290</v>
      </c>
      <c r="B7" s="178"/>
      <c r="C7" s="178"/>
      <c r="D7" s="178"/>
      <c r="E7" s="178"/>
      <c r="F7" s="178"/>
      <c r="G7" s="178"/>
      <c r="H7" s="178"/>
      <c r="I7" s="178"/>
      <c r="J7" s="178"/>
      <c r="K7" s="178"/>
      <c r="L7" s="178"/>
      <c r="M7" s="178"/>
      <c r="N7" s="178"/>
      <c r="O7" s="178"/>
      <c r="P7" s="178"/>
      <c r="Q7" s="178"/>
      <c r="R7" s="178"/>
      <c r="S7" s="202"/>
    </row>
    <row r="8" spans="1:19" ht="106.2" customHeight="1" x14ac:dyDescent="0.25">
      <c r="A8" s="164">
        <v>1</v>
      </c>
      <c r="B8" s="150" t="s">
        <v>291</v>
      </c>
      <c r="C8" s="268" t="s">
        <v>292</v>
      </c>
      <c r="D8" s="271" t="s">
        <v>347</v>
      </c>
      <c r="E8" s="253">
        <v>15</v>
      </c>
      <c r="F8" s="153">
        <v>42797</v>
      </c>
      <c r="G8" s="153">
        <v>43253</v>
      </c>
      <c r="H8" s="153" t="s">
        <v>624</v>
      </c>
      <c r="I8" s="34" t="s">
        <v>293</v>
      </c>
      <c r="J8" s="68" t="s">
        <v>128</v>
      </c>
      <c r="K8" s="68" t="s">
        <v>262</v>
      </c>
      <c r="L8" s="274">
        <v>108</v>
      </c>
      <c r="M8" s="294">
        <v>524957.17000000004</v>
      </c>
      <c r="N8" s="144">
        <f>M8*O8</f>
        <v>446213.59450000001</v>
      </c>
      <c r="O8" s="142">
        <v>0.85</v>
      </c>
      <c r="P8" s="144">
        <f>M8*13%</f>
        <v>68244.432100000005</v>
      </c>
      <c r="Q8" s="142">
        <v>0.13</v>
      </c>
      <c r="R8" s="144">
        <f>M8*2%</f>
        <v>10499.143400000001</v>
      </c>
      <c r="S8" s="185">
        <v>0.02</v>
      </c>
    </row>
    <row r="9" spans="1:19" ht="106.2" customHeight="1" x14ac:dyDescent="0.25">
      <c r="A9" s="166"/>
      <c r="B9" s="151"/>
      <c r="C9" s="270"/>
      <c r="D9" s="273"/>
      <c r="E9" s="254"/>
      <c r="F9" s="154"/>
      <c r="G9" s="154"/>
      <c r="H9" s="154"/>
      <c r="I9" s="18" t="s">
        <v>294</v>
      </c>
      <c r="J9" s="68" t="s">
        <v>152</v>
      </c>
      <c r="K9" s="68" t="s">
        <v>200</v>
      </c>
      <c r="L9" s="275"/>
      <c r="M9" s="295"/>
      <c r="N9" s="145"/>
      <c r="O9" s="143"/>
      <c r="P9" s="145"/>
      <c r="Q9" s="143"/>
      <c r="R9" s="145"/>
      <c r="S9" s="187"/>
    </row>
    <row r="10" spans="1:19" ht="58.2" customHeight="1" x14ac:dyDescent="0.25">
      <c r="A10" s="150">
        <v>2</v>
      </c>
      <c r="B10" s="150" t="s">
        <v>330</v>
      </c>
      <c r="C10" s="291" t="s">
        <v>331</v>
      </c>
      <c r="D10" s="271" t="s">
        <v>348</v>
      </c>
      <c r="E10" s="253">
        <v>18</v>
      </c>
      <c r="F10" s="153">
        <v>42829</v>
      </c>
      <c r="G10" s="153">
        <v>43376</v>
      </c>
      <c r="H10" s="153" t="s">
        <v>624</v>
      </c>
      <c r="I10" s="18" t="s">
        <v>336</v>
      </c>
      <c r="J10" s="79" t="s">
        <v>152</v>
      </c>
      <c r="K10" s="79" t="s">
        <v>112</v>
      </c>
      <c r="L10" s="274">
        <v>102</v>
      </c>
      <c r="M10" s="285">
        <v>354959.43</v>
      </c>
      <c r="N10" s="144">
        <v>301715.52</v>
      </c>
      <c r="O10" s="142">
        <v>0.85</v>
      </c>
      <c r="P10" s="144">
        <v>46144.72</v>
      </c>
      <c r="Q10" s="142">
        <v>0.13</v>
      </c>
      <c r="R10" s="144">
        <v>7099.19</v>
      </c>
      <c r="S10" s="142">
        <v>0.02</v>
      </c>
    </row>
    <row r="11" spans="1:19" ht="58.2" customHeight="1" x14ac:dyDescent="0.25">
      <c r="A11" s="151"/>
      <c r="B11" s="151"/>
      <c r="C11" s="293"/>
      <c r="D11" s="273"/>
      <c r="E11" s="254"/>
      <c r="F11" s="154"/>
      <c r="G11" s="154"/>
      <c r="H11" s="154"/>
      <c r="I11" s="18" t="s">
        <v>337</v>
      </c>
      <c r="J11" s="79" t="s">
        <v>128</v>
      </c>
      <c r="K11" s="79" t="s">
        <v>345</v>
      </c>
      <c r="L11" s="275"/>
      <c r="M11" s="287"/>
      <c r="N11" s="145"/>
      <c r="O11" s="143"/>
      <c r="P11" s="145"/>
      <c r="Q11" s="143"/>
      <c r="R11" s="145"/>
      <c r="S11" s="143"/>
    </row>
    <row r="12" spans="1:19" ht="28.8" x14ac:dyDescent="0.25">
      <c r="A12" s="150">
        <v>3</v>
      </c>
      <c r="B12" s="150" t="s">
        <v>332</v>
      </c>
      <c r="C12" s="291" t="s">
        <v>333</v>
      </c>
      <c r="D12" s="271" t="s">
        <v>349</v>
      </c>
      <c r="E12" s="253">
        <v>18</v>
      </c>
      <c r="F12" s="153">
        <v>42829</v>
      </c>
      <c r="G12" s="153">
        <v>43376</v>
      </c>
      <c r="H12" s="153" t="s">
        <v>624</v>
      </c>
      <c r="I12" s="18" t="s">
        <v>338</v>
      </c>
      <c r="J12" s="79" t="s">
        <v>128</v>
      </c>
      <c r="K12" s="79" t="s">
        <v>90</v>
      </c>
      <c r="L12" s="274">
        <v>102</v>
      </c>
      <c r="M12" s="285">
        <v>400230.95</v>
      </c>
      <c r="N12" s="144">
        <v>340196.31</v>
      </c>
      <c r="O12" s="142">
        <v>0.85</v>
      </c>
      <c r="P12" s="144">
        <v>52030.02</v>
      </c>
      <c r="Q12" s="142">
        <v>0.13</v>
      </c>
      <c r="R12" s="144">
        <v>8004.62</v>
      </c>
      <c r="S12" s="142">
        <v>0.02</v>
      </c>
    </row>
    <row r="13" spans="1:19" ht="28.8" x14ac:dyDescent="0.25">
      <c r="A13" s="152"/>
      <c r="B13" s="152"/>
      <c r="C13" s="292"/>
      <c r="D13" s="272"/>
      <c r="E13" s="264"/>
      <c r="F13" s="276"/>
      <c r="G13" s="276"/>
      <c r="H13" s="276"/>
      <c r="I13" s="18" t="s">
        <v>339</v>
      </c>
      <c r="J13" s="79" t="s">
        <v>128</v>
      </c>
      <c r="K13" s="79" t="s">
        <v>90</v>
      </c>
      <c r="L13" s="288"/>
      <c r="M13" s="286"/>
      <c r="N13" s="167"/>
      <c r="O13" s="184"/>
      <c r="P13" s="167"/>
      <c r="Q13" s="184"/>
      <c r="R13" s="167"/>
      <c r="S13" s="184"/>
    </row>
    <row r="14" spans="1:19" ht="28.8" x14ac:dyDescent="0.25">
      <c r="A14" s="152"/>
      <c r="B14" s="152"/>
      <c r="C14" s="292"/>
      <c r="D14" s="272"/>
      <c r="E14" s="264"/>
      <c r="F14" s="276"/>
      <c r="G14" s="276"/>
      <c r="H14" s="276"/>
      <c r="I14" s="18" t="s">
        <v>340</v>
      </c>
      <c r="J14" s="79" t="s">
        <v>128</v>
      </c>
      <c r="K14" s="79" t="s">
        <v>90</v>
      </c>
      <c r="L14" s="288"/>
      <c r="M14" s="286"/>
      <c r="N14" s="167"/>
      <c r="O14" s="184"/>
      <c r="P14" s="167"/>
      <c r="Q14" s="184"/>
      <c r="R14" s="167"/>
      <c r="S14" s="184"/>
    </row>
    <row r="15" spans="1:19" ht="28.8" x14ac:dyDescent="0.25">
      <c r="A15" s="151"/>
      <c r="B15" s="151"/>
      <c r="C15" s="293"/>
      <c r="D15" s="273"/>
      <c r="E15" s="254"/>
      <c r="F15" s="154"/>
      <c r="G15" s="154"/>
      <c r="H15" s="154"/>
      <c r="I15" s="18" t="s">
        <v>341</v>
      </c>
      <c r="J15" s="79" t="s">
        <v>152</v>
      </c>
      <c r="K15" s="79" t="s">
        <v>164</v>
      </c>
      <c r="L15" s="275"/>
      <c r="M15" s="287"/>
      <c r="N15" s="145"/>
      <c r="O15" s="143"/>
      <c r="P15" s="145"/>
      <c r="Q15" s="143"/>
      <c r="R15" s="145"/>
      <c r="S15" s="143"/>
    </row>
    <row r="16" spans="1:19" ht="28.8" x14ac:dyDescent="0.25">
      <c r="A16" s="150">
        <v>4</v>
      </c>
      <c r="B16" s="150" t="s">
        <v>334</v>
      </c>
      <c r="C16" s="291" t="s">
        <v>335</v>
      </c>
      <c r="D16" s="271" t="s">
        <v>350</v>
      </c>
      <c r="E16" s="253">
        <v>24</v>
      </c>
      <c r="F16" s="153">
        <v>42829</v>
      </c>
      <c r="G16" s="153">
        <v>43558</v>
      </c>
      <c r="H16" s="153" t="s">
        <v>624</v>
      </c>
      <c r="I16" s="18" t="s">
        <v>342</v>
      </c>
      <c r="J16" s="79" t="s">
        <v>152</v>
      </c>
      <c r="K16" s="79" t="s">
        <v>200</v>
      </c>
      <c r="L16" s="274">
        <v>106</v>
      </c>
      <c r="M16" s="285">
        <v>593492.79</v>
      </c>
      <c r="N16" s="144">
        <v>504468.87</v>
      </c>
      <c r="O16" s="142">
        <v>0.85</v>
      </c>
      <c r="P16" s="144">
        <v>77154.06</v>
      </c>
      <c r="Q16" s="142">
        <v>0.13</v>
      </c>
      <c r="R16" s="144">
        <v>11869.86</v>
      </c>
      <c r="S16" s="142">
        <v>0.02</v>
      </c>
    </row>
    <row r="17" spans="1:19" ht="43.2" x14ac:dyDescent="0.25">
      <c r="A17" s="152"/>
      <c r="B17" s="152"/>
      <c r="C17" s="292"/>
      <c r="D17" s="272"/>
      <c r="E17" s="264"/>
      <c r="F17" s="276"/>
      <c r="G17" s="276"/>
      <c r="H17" s="276"/>
      <c r="I17" s="18" t="s">
        <v>343</v>
      </c>
      <c r="J17" s="79" t="s">
        <v>128</v>
      </c>
      <c r="K17" s="79" t="s">
        <v>90</v>
      </c>
      <c r="L17" s="288"/>
      <c r="M17" s="286"/>
      <c r="N17" s="167"/>
      <c r="O17" s="184"/>
      <c r="P17" s="167"/>
      <c r="Q17" s="184"/>
      <c r="R17" s="167"/>
      <c r="S17" s="184"/>
    </row>
    <row r="18" spans="1:19" ht="43.2" x14ac:dyDescent="0.25">
      <c r="A18" s="151"/>
      <c r="B18" s="151"/>
      <c r="C18" s="293"/>
      <c r="D18" s="273"/>
      <c r="E18" s="254"/>
      <c r="F18" s="154"/>
      <c r="G18" s="154"/>
      <c r="H18" s="154"/>
      <c r="I18" s="18" t="s">
        <v>344</v>
      </c>
      <c r="J18" s="79" t="s">
        <v>152</v>
      </c>
      <c r="K18" s="79" t="s">
        <v>160</v>
      </c>
      <c r="L18" s="275"/>
      <c r="M18" s="287"/>
      <c r="N18" s="145"/>
      <c r="O18" s="143"/>
      <c r="P18" s="145"/>
      <c r="Q18" s="143"/>
      <c r="R18" s="145"/>
      <c r="S18" s="143"/>
    </row>
    <row r="19" spans="1:19" ht="75.599999999999994" customHeight="1" x14ac:dyDescent="0.25">
      <c r="A19" s="141">
        <v>5</v>
      </c>
      <c r="B19" s="150" t="s">
        <v>361</v>
      </c>
      <c r="C19" s="291" t="s">
        <v>362</v>
      </c>
      <c r="D19" s="284" t="s">
        <v>365</v>
      </c>
      <c r="E19" s="260">
        <v>18</v>
      </c>
      <c r="F19" s="156">
        <v>42830</v>
      </c>
      <c r="G19" s="156">
        <v>43377</v>
      </c>
      <c r="H19" s="153" t="s">
        <v>624</v>
      </c>
      <c r="I19" s="18" t="s">
        <v>363</v>
      </c>
      <c r="J19" s="80" t="s">
        <v>128</v>
      </c>
      <c r="K19" s="80" t="s">
        <v>67</v>
      </c>
      <c r="L19" s="274">
        <v>102</v>
      </c>
      <c r="M19" s="285">
        <v>430114.34</v>
      </c>
      <c r="N19" s="144">
        <v>365597.19</v>
      </c>
      <c r="O19" s="142">
        <v>0.85</v>
      </c>
      <c r="P19" s="144">
        <v>55914.86</v>
      </c>
      <c r="Q19" s="142">
        <v>0.13</v>
      </c>
      <c r="R19" s="144">
        <v>8602.2900000000009</v>
      </c>
      <c r="S19" s="244">
        <v>0.02</v>
      </c>
    </row>
    <row r="20" spans="1:19" ht="75.599999999999994" customHeight="1" x14ac:dyDescent="0.25">
      <c r="A20" s="141"/>
      <c r="B20" s="151"/>
      <c r="C20" s="293"/>
      <c r="D20" s="284"/>
      <c r="E20" s="260"/>
      <c r="F20" s="156"/>
      <c r="G20" s="156"/>
      <c r="H20" s="154"/>
      <c r="I20" s="18" t="s">
        <v>364</v>
      </c>
      <c r="J20" s="80" t="s">
        <v>152</v>
      </c>
      <c r="K20" s="80" t="s">
        <v>74</v>
      </c>
      <c r="L20" s="275"/>
      <c r="M20" s="287"/>
      <c r="N20" s="145"/>
      <c r="O20" s="143"/>
      <c r="P20" s="145"/>
      <c r="Q20" s="143"/>
      <c r="R20" s="145"/>
      <c r="S20" s="246"/>
    </row>
    <row r="21" spans="1:19" ht="43.95" customHeight="1" x14ac:dyDescent="0.25">
      <c r="A21" s="141">
        <v>6</v>
      </c>
      <c r="B21" s="150" t="s">
        <v>366</v>
      </c>
      <c r="C21" s="291" t="s">
        <v>367</v>
      </c>
      <c r="D21" s="284" t="s">
        <v>370</v>
      </c>
      <c r="E21" s="260">
        <v>18</v>
      </c>
      <c r="F21" s="156">
        <v>42833</v>
      </c>
      <c r="G21" s="156">
        <v>43380</v>
      </c>
      <c r="H21" s="153" t="s">
        <v>624</v>
      </c>
      <c r="I21" s="18" t="s">
        <v>368</v>
      </c>
      <c r="J21" s="81" t="s">
        <v>152</v>
      </c>
      <c r="K21" s="81" t="s">
        <v>112</v>
      </c>
      <c r="L21" s="274">
        <v>102</v>
      </c>
      <c r="M21" s="285">
        <v>312937.17</v>
      </c>
      <c r="N21" s="144">
        <v>265996.59000000003</v>
      </c>
      <c r="O21" s="142">
        <v>0.85</v>
      </c>
      <c r="P21" s="144">
        <v>40681.839999999997</v>
      </c>
      <c r="Q21" s="142">
        <v>0.13</v>
      </c>
      <c r="R21" s="144">
        <v>6258.74</v>
      </c>
      <c r="S21" s="244">
        <v>0.02</v>
      </c>
    </row>
    <row r="22" spans="1:19" ht="43.95" customHeight="1" x14ac:dyDescent="0.25">
      <c r="A22" s="141"/>
      <c r="B22" s="151"/>
      <c r="C22" s="293"/>
      <c r="D22" s="284"/>
      <c r="E22" s="260"/>
      <c r="F22" s="156"/>
      <c r="G22" s="156"/>
      <c r="H22" s="154"/>
      <c r="I22" s="18" t="s">
        <v>369</v>
      </c>
      <c r="J22" s="81" t="s">
        <v>128</v>
      </c>
      <c r="K22" s="81" t="s">
        <v>110</v>
      </c>
      <c r="L22" s="275"/>
      <c r="M22" s="287"/>
      <c r="N22" s="145"/>
      <c r="O22" s="143"/>
      <c r="P22" s="145"/>
      <c r="Q22" s="143"/>
      <c r="R22" s="145"/>
      <c r="S22" s="246"/>
    </row>
    <row r="23" spans="1:19" ht="52.95" customHeight="1" x14ac:dyDescent="0.25">
      <c r="A23" s="141">
        <v>7</v>
      </c>
      <c r="B23" s="141" t="s">
        <v>381</v>
      </c>
      <c r="C23" s="290" t="s">
        <v>382</v>
      </c>
      <c r="D23" s="284" t="s">
        <v>387</v>
      </c>
      <c r="E23" s="260">
        <v>20</v>
      </c>
      <c r="F23" s="156">
        <v>42844</v>
      </c>
      <c r="G23" s="156">
        <v>43452</v>
      </c>
      <c r="H23" s="153" t="s">
        <v>624</v>
      </c>
      <c r="I23" s="18" t="s">
        <v>383</v>
      </c>
      <c r="J23" s="83" t="s">
        <v>128</v>
      </c>
      <c r="K23" s="83" t="s">
        <v>385</v>
      </c>
      <c r="L23" s="274">
        <v>106</v>
      </c>
      <c r="M23" s="285">
        <v>742866.94</v>
      </c>
      <c r="N23" s="144">
        <v>631436.9</v>
      </c>
      <c r="O23" s="142">
        <v>0.85</v>
      </c>
      <c r="P23" s="144">
        <v>96572.7</v>
      </c>
      <c r="Q23" s="142">
        <v>0.13</v>
      </c>
      <c r="R23" s="144">
        <v>14857.34</v>
      </c>
      <c r="S23" s="244">
        <v>0.02</v>
      </c>
    </row>
    <row r="24" spans="1:19" ht="52.95" customHeight="1" x14ac:dyDescent="0.25">
      <c r="A24" s="141"/>
      <c r="B24" s="141"/>
      <c r="C24" s="290"/>
      <c r="D24" s="284"/>
      <c r="E24" s="260"/>
      <c r="F24" s="156"/>
      <c r="G24" s="156"/>
      <c r="H24" s="154"/>
      <c r="I24" s="18" t="s">
        <v>384</v>
      </c>
      <c r="J24" s="83" t="s">
        <v>152</v>
      </c>
      <c r="K24" s="83" t="s">
        <v>386</v>
      </c>
      <c r="L24" s="275"/>
      <c r="M24" s="287"/>
      <c r="N24" s="145"/>
      <c r="O24" s="143"/>
      <c r="P24" s="145"/>
      <c r="Q24" s="143"/>
      <c r="R24" s="145"/>
      <c r="S24" s="246"/>
    </row>
    <row r="25" spans="1:19" ht="28.8" x14ac:dyDescent="0.25">
      <c r="A25" s="141">
        <v>8</v>
      </c>
      <c r="B25" s="141" t="s">
        <v>395</v>
      </c>
      <c r="C25" s="290" t="s">
        <v>396</v>
      </c>
      <c r="D25" s="284" t="s">
        <v>407</v>
      </c>
      <c r="E25" s="260">
        <v>18</v>
      </c>
      <c r="F25" s="156">
        <v>42845</v>
      </c>
      <c r="G25" s="156">
        <v>43392</v>
      </c>
      <c r="H25" s="153" t="s">
        <v>624</v>
      </c>
      <c r="I25" s="18" t="s">
        <v>399</v>
      </c>
      <c r="J25" s="84" t="s">
        <v>152</v>
      </c>
      <c r="K25" s="84" t="s">
        <v>315</v>
      </c>
      <c r="L25" s="274">
        <v>106</v>
      </c>
      <c r="M25" s="285">
        <v>129793.23</v>
      </c>
      <c r="N25" s="144">
        <v>110324.25</v>
      </c>
      <c r="O25" s="142">
        <v>0.85</v>
      </c>
      <c r="P25" s="144">
        <v>16873.12</v>
      </c>
      <c r="Q25" s="142">
        <v>0.13</v>
      </c>
      <c r="R25" s="144">
        <v>2595.86</v>
      </c>
      <c r="S25" s="244">
        <v>0.02</v>
      </c>
    </row>
    <row r="26" spans="1:19" ht="30" customHeight="1" x14ac:dyDescent="0.25">
      <c r="A26" s="141"/>
      <c r="B26" s="141"/>
      <c r="C26" s="290"/>
      <c r="D26" s="284"/>
      <c r="E26" s="260"/>
      <c r="F26" s="156"/>
      <c r="G26" s="156"/>
      <c r="H26" s="154"/>
      <c r="I26" s="18" t="s">
        <v>400</v>
      </c>
      <c r="J26" s="84" t="s">
        <v>128</v>
      </c>
      <c r="K26" s="84" t="s">
        <v>90</v>
      </c>
      <c r="L26" s="275"/>
      <c r="M26" s="287"/>
      <c r="N26" s="145"/>
      <c r="O26" s="143"/>
      <c r="P26" s="145"/>
      <c r="Q26" s="143"/>
      <c r="R26" s="145"/>
      <c r="S26" s="246"/>
    </row>
    <row r="27" spans="1:19" ht="43.2" x14ac:dyDescent="0.25">
      <c r="A27" s="141">
        <v>9</v>
      </c>
      <c r="B27" s="141" t="s">
        <v>397</v>
      </c>
      <c r="C27" s="290" t="s">
        <v>398</v>
      </c>
      <c r="D27" s="284" t="s">
        <v>408</v>
      </c>
      <c r="E27" s="260">
        <v>24</v>
      </c>
      <c r="F27" s="156">
        <v>42845</v>
      </c>
      <c r="G27" s="156">
        <v>43574</v>
      </c>
      <c r="H27" s="153" t="s">
        <v>624</v>
      </c>
      <c r="I27" s="18" t="s">
        <v>401</v>
      </c>
      <c r="J27" s="84" t="s">
        <v>152</v>
      </c>
      <c r="K27" s="84" t="s">
        <v>112</v>
      </c>
      <c r="L27" s="274">
        <v>108</v>
      </c>
      <c r="M27" s="285">
        <v>498818.29</v>
      </c>
      <c r="N27" s="144">
        <v>423995.55</v>
      </c>
      <c r="O27" s="142">
        <v>0.85</v>
      </c>
      <c r="P27" s="144">
        <v>64846.37</v>
      </c>
      <c r="Q27" s="142">
        <v>0.13</v>
      </c>
      <c r="R27" s="144">
        <v>9976.3700000000008</v>
      </c>
      <c r="S27" s="244">
        <v>0.02</v>
      </c>
    </row>
    <row r="28" spans="1:19" ht="28.8" x14ac:dyDescent="0.25">
      <c r="A28" s="141"/>
      <c r="B28" s="141"/>
      <c r="C28" s="290"/>
      <c r="D28" s="284"/>
      <c r="E28" s="260"/>
      <c r="F28" s="156"/>
      <c r="G28" s="156"/>
      <c r="H28" s="154"/>
      <c r="I28" s="18" t="s">
        <v>369</v>
      </c>
      <c r="J28" s="84" t="s">
        <v>128</v>
      </c>
      <c r="K28" s="84" t="s">
        <v>402</v>
      </c>
      <c r="L28" s="275"/>
      <c r="M28" s="287"/>
      <c r="N28" s="145"/>
      <c r="O28" s="143"/>
      <c r="P28" s="145"/>
      <c r="Q28" s="143"/>
      <c r="R28" s="145"/>
      <c r="S28" s="246"/>
    </row>
    <row r="29" spans="1:19" ht="28.8" x14ac:dyDescent="0.25">
      <c r="A29" s="141">
        <v>10</v>
      </c>
      <c r="B29" s="141" t="s">
        <v>393</v>
      </c>
      <c r="C29" s="290" t="s">
        <v>394</v>
      </c>
      <c r="D29" s="284" t="s">
        <v>409</v>
      </c>
      <c r="E29" s="260">
        <v>20</v>
      </c>
      <c r="F29" s="156">
        <v>42845</v>
      </c>
      <c r="G29" s="156">
        <v>43453</v>
      </c>
      <c r="H29" s="153" t="s">
        <v>624</v>
      </c>
      <c r="I29" s="18" t="s">
        <v>403</v>
      </c>
      <c r="J29" s="84" t="s">
        <v>128</v>
      </c>
      <c r="K29" s="84" t="s">
        <v>103</v>
      </c>
      <c r="L29" s="274">
        <v>108</v>
      </c>
      <c r="M29" s="285">
        <v>474549.1</v>
      </c>
      <c r="N29" s="144">
        <v>403366.73</v>
      </c>
      <c r="O29" s="142">
        <v>0.85</v>
      </c>
      <c r="P29" s="144">
        <v>61691.39</v>
      </c>
      <c r="Q29" s="142">
        <v>0.13</v>
      </c>
      <c r="R29" s="144">
        <v>9490.98</v>
      </c>
      <c r="S29" s="244">
        <v>0.02</v>
      </c>
    </row>
    <row r="30" spans="1:19" ht="14.4" x14ac:dyDescent="0.25">
      <c r="A30" s="141"/>
      <c r="B30" s="141"/>
      <c r="C30" s="290"/>
      <c r="D30" s="284"/>
      <c r="E30" s="260"/>
      <c r="F30" s="156"/>
      <c r="G30" s="156"/>
      <c r="H30" s="276"/>
      <c r="I30" s="18" t="s">
        <v>404</v>
      </c>
      <c r="J30" s="84" t="s">
        <v>128</v>
      </c>
      <c r="K30" s="84" t="s">
        <v>103</v>
      </c>
      <c r="L30" s="288"/>
      <c r="M30" s="286"/>
      <c r="N30" s="167"/>
      <c r="O30" s="184"/>
      <c r="P30" s="167"/>
      <c r="Q30" s="184"/>
      <c r="R30" s="167"/>
      <c r="S30" s="245"/>
    </row>
    <row r="31" spans="1:19" ht="43.2" x14ac:dyDescent="0.25">
      <c r="A31" s="141"/>
      <c r="B31" s="141"/>
      <c r="C31" s="290"/>
      <c r="D31" s="284"/>
      <c r="E31" s="260"/>
      <c r="F31" s="156"/>
      <c r="G31" s="156"/>
      <c r="H31" s="276"/>
      <c r="I31" s="18" t="s">
        <v>405</v>
      </c>
      <c r="J31" s="84" t="s">
        <v>152</v>
      </c>
      <c r="K31" s="84" t="s">
        <v>164</v>
      </c>
      <c r="L31" s="288"/>
      <c r="M31" s="286"/>
      <c r="N31" s="167"/>
      <c r="O31" s="184"/>
      <c r="P31" s="167"/>
      <c r="Q31" s="184"/>
      <c r="R31" s="167"/>
      <c r="S31" s="245"/>
    </row>
    <row r="32" spans="1:19" ht="57.6" x14ac:dyDescent="0.25">
      <c r="A32" s="141"/>
      <c r="B32" s="141"/>
      <c r="C32" s="290"/>
      <c r="D32" s="284"/>
      <c r="E32" s="260"/>
      <c r="F32" s="156"/>
      <c r="G32" s="156"/>
      <c r="H32" s="154"/>
      <c r="I32" s="18" t="s">
        <v>406</v>
      </c>
      <c r="J32" s="84" t="s">
        <v>152</v>
      </c>
      <c r="K32" s="84" t="s">
        <v>164</v>
      </c>
      <c r="L32" s="275"/>
      <c r="M32" s="287"/>
      <c r="N32" s="145"/>
      <c r="O32" s="143"/>
      <c r="P32" s="145"/>
      <c r="Q32" s="143"/>
      <c r="R32" s="145"/>
      <c r="S32" s="246"/>
    </row>
    <row r="33" spans="1:19" ht="43.2" x14ac:dyDescent="0.25">
      <c r="A33" s="141">
        <v>11</v>
      </c>
      <c r="B33" s="141" t="s">
        <v>417</v>
      </c>
      <c r="C33" s="290" t="s">
        <v>418</v>
      </c>
      <c r="D33" s="284" t="s">
        <v>422</v>
      </c>
      <c r="E33" s="260">
        <v>18</v>
      </c>
      <c r="F33" s="156">
        <v>42846</v>
      </c>
      <c r="G33" s="156">
        <v>43393</v>
      </c>
      <c r="H33" s="153" t="s">
        <v>624</v>
      </c>
      <c r="I33" s="18" t="s">
        <v>419</v>
      </c>
      <c r="J33" s="85" t="s">
        <v>128</v>
      </c>
      <c r="K33" s="85" t="s">
        <v>262</v>
      </c>
      <c r="L33" s="274">
        <v>102</v>
      </c>
      <c r="M33" s="285">
        <v>634937.12</v>
      </c>
      <c r="N33" s="144">
        <v>539696.56000000006</v>
      </c>
      <c r="O33" s="142">
        <v>0.85</v>
      </c>
      <c r="P33" s="144">
        <v>82541.820000000007</v>
      </c>
      <c r="Q33" s="142">
        <v>0.13</v>
      </c>
      <c r="R33" s="144">
        <v>12698.74</v>
      </c>
      <c r="S33" s="142">
        <v>0.02</v>
      </c>
    </row>
    <row r="34" spans="1:19" ht="28.8" x14ac:dyDescent="0.25">
      <c r="A34" s="141"/>
      <c r="B34" s="141"/>
      <c r="C34" s="290"/>
      <c r="D34" s="284"/>
      <c r="E34" s="260"/>
      <c r="F34" s="156"/>
      <c r="G34" s="156"/>
      <c r="H34" s="154"/>
      <c r="I34" s="18" t="s">
        <v>420</v>
      </c>
      <c r="J34" s="85" t="s">
        <v>128</v>
      </c>
      <c r="K34" s="85" t="s">
        <v>160</v>
      </c>
      <c r="L34" s="275"/>
      <c r="M34" s="287"/>
      <c r="N34" s="145"/>
      <c r="O34" s="143"/>
      <c r="P34" s="145"/>
      <c r="Q34" s="143"/>
      <c r="R34" s="145"/>
      <c r="S34" s="143"/>
    </row>
    <row r="35" spans="1:19" ht="52.2" customHeight="1" x14ac:dyDescent="0.25">
      <c r="A35" s="141">
        <v>12</v>
      </c>
      <c r="B35" s="150" t="s">
        <v>424</v>
      </c>
      <c r="C35" s="144" t="s">
        <v>425</v>
      </c>
      <c r="D35" s="284" t="s">
        <v>428</v>
      </c>
      <c r="E35" s="260">
        <v>24</v>
      </c>
      <c r="F35" s="153">
        <v>42850</v>
      </c>
      <c r="G35" s="153">
        <v>43579</v>
      </c>
      <c r="H35" s="153" t="s">
        <v>624</v>
      </c>
      <c r="I35" s="17" t="s">
        <v>426</v>
      </c>
      <c r="J35" s="86" t="s">
        <v>152</v>
      </c>
      <c r="K35" s="86" t="s">
        <v>200</v>
      </c>
      <c r="L35" s="274">
        <v>102</v>
      </c>
      <c r="M35" s="285">
        <v>1219573.08</v>
      </c>
      <c r="N35" s="144">
        <v>1036637.12</v>
      </c>
      <c r="O35" s="142">
        <v>0.85</v>
      </c>
      <c r="P35" s="144">
        <v>158544.5</v>
      </c>
      <c r="Q35" s="142">
        <v>0.13</v>
      </c>
      <c r="R35" s="144">
        <v>24391.46</v>
      </c>
      <c r="S35" s="244">
        <v>0.02</v>
      </c>
    </row>
    <row r="36" spans="1:19" ht="52.2" customHeight="1" x14ac:dyDescent="0.25">
      <c r="A36" s="141"/>
      <c r="B36" s="151"/>
      <c r="C36" s="145"/>
      <c r="D36" s="284"/>
      <c r="E36" s="260"/>
      <c r="F36" s="154"/>
      <c r="G36" s="154"/>
      <c r="H36" s="154"/>
      <c r="I36" s="17" t="s">
        <v>427</v>
      </c>
      <c r="J36" s="86" t="s">
        <v>128</v>
      </c>
      <c r="K36" s="86" t="s">
        <v>287</v>
      </c>
      <c r="L36" s="275"/>
      <c r="M36" s="287"/>
      <c r="N36" s="145"/>
      <c r="O36" s="143"/>
      <c r="P36" s="145"/>
      <c r="Q36" s="143"/>
      <c r="R36" s="145"/>
      <c r="S36" s="246"/>
    </row>
    <row r="37" spans="1:19" ht="37.200000000000003" customHeight="1" x14ac:dyDescent="0.25">
      <c r="A37" s="141">
        <v>13</v>
      </c>
      <c r="B37" s="141" t="s">
        <v>440</v>
      </c>
      <c r="C37" s="218" t="s">
        <v>441</v>
      </c>
      <c r="D37" s="284" t="s">
        <v>444</v>
      </c>
      <c r="E37" s="260">
        <v>24</v>
      </c>
      <c r="F37" s="156">
        <v>42854</v>
      </c>
      <c r="G37" s="156">
        <v>43583</v>
      </c>
      <c r="H37" s="153" t="s">
        <v>624</v>
      </c>
      <c r="I37" s="17" t="s">
        <v>442</v>
      </c>
      <c r="J37" s="90" t="s">
        <v>152</v>
      </c>
      <c r="K37" s="90" t="s">
        <v>315</v>
      </c>
      <c r="L37" s="274">
        <v>108</v>
      </c>
      <c r="M37" s="285">
        <v>410207.72</v>
      </c>
      <c r="N37" s="144">
        <v>348676.55</v>
      </c>
      <c r="O37" s="142">
        <v>0.85</v>
      </c>
      <c r="P37" s="144">
        <v>53322.92</v>
      </c>
      <c r="Q37" s="142">
        <v>0.13</v>
      </c>
      <c r="R37" s="144">
        <v>8208.25</v>
      </c>
      <c r="S37" s="244">
        <v>0.02</v>
      </c>
    </row>
    <row r="38" spans="1:19" ht="45.6" customHeight="1" x14ac:dyDescent="0.25">
      <c r="A38" s="141"/>
      <c r="B38" s="141"/>
      <c r="C38" s="218"/>
      <c r="D38" s="284"/>
      <c r="E38" s="260"/>
      <c r="F38" s="156"/>
      <c r="G38" s="156"/>
      <c r="H38" s="154"/>
      <c r="I38" s="17" t="s">
        <v>443</v>
      </c>
      <c r="J38" s="90" t="s">
        <v>128</v>
      </c>
      <c r="K38" s="90" t="s">
        <v>90</v>
      </c>
      <c r="L38" s="275"/>
      <c r="M38" s="287"/>
      <c r="N38" s="145"/>
      <c r="O38" s="143"/>
      <c r="P38" s="145"/>
      <c r="Q38" s="143"/>
      <c r="R38" s="145"/>
      <c r="S38" s="246"/>
    </row>
    <row r="39" spans="1:19" ht="42" customHeight="1" x14ac:dyDescent="0.25">
      <c r="A39" s="141">
        <v>14</v>
      </c>
      <c r="B39" s="150" t="s">
        <v>445</v>
      </c>
      <c r="C39" s="144" t="s">
        <v>446</v>
      </c>
      <c r="D39" s="284" t="s">
        <v>456</v>
      </c>
      <c r="E39" s="260">
        <v>24</v>
      </c>
      <c r="F39" s="156">
        <v>42859</v>
      </c>
      <c r="G39" s="156">
        <v>43588</v>
      </c>
      <c r="H39" s="153" t="s">
        <v>624</v>
      </c>
      <c r="I39" s="17" t="s">
        <v>449</v>
      </c>
      <c r="J39" s="94" t="s">
        <v>152</v>
      </c>
      <c r="K39" s="94" t="s">
        <v>160</v>
      </c>
      <c r="L39" s="274">
        <v>108</v>
      </c>
      <c r="M39" s="285">
        <v>451798.14</v>
      </c>
      <c r="N39" s="144">
        <v>384028.42</v>
      </c>
      <c r="O39" s="142">
        <v>0.85</v>
      </c>
      <c r="P39" s="144">
        <v>58733.760000000002</v>
      </c>
      <c r="Q39" s="142">
        <v>0.13</v>
      </c>
      <c r="R39" s="144">
        <v>9035.9599999999991</v>
      </c>
      <c r="S39" s="142">
        <v>0.02</v>
      </c>
    </row>
    <row r="40" spans="1:19" ht="42.6" customHeight="1" x14ac:dyDescent="0.25">
      <c r="A40" s="141"/>
      <c r="B40" s="151"/>
      <c r="C40" s="145"/>
      <c r="D40" s="284"/>
      <c r="E40" s="260"/>
      <c r="F40" s="156"/>
      <c r="G40" s="156"/>
      <c r="H40" s="154"/>
      <c r="I40" s="17" t="s">
        <v>450</v>
      </c>
      <c r="J40" s="94" t="s">
        <v>128</v>
      </c>
      <c r="K40" s="94" t="s">
        <v>67</v>
      </c>
      <c r="L40" s="275"/>
      <c r="M40" s="287"/>
      <c r="N40" s="145"/>
      <c r="O40" s="143"/>
      <c r="P40" s="145"/>
      <c r="Q40" s="143"/>
      <c r="R40" s="145"/>
      <c r="S40" s="143"/>
    </row>
    <row r="41" spans="1:19" ht="57.6" x14ac:dyDescent="0.25">
      <c r="A41" s="141">
        <v>15</v>
      </c>
      <c r="B41" s="150" t="s">
        <v>447</v>
      </c>
      <c r="C41" s="144" t="s">
        <v>448</v>
      </c>
      <c r="D41" s="284" t="s">
        <v>457</v>
      </c>
      <c r="E41" s="260">
        <v>18</v>
      </c>
      <c r="F41" s="156">
        <v>42859</v>
      </c>
      <c r="G41" s="156">
        <v>43407</v>
      </c>
      <c r="H41" s="153" t="s">
        <v>624</v>
      </c>
      <c r="I41" s="17" t="s">
        <v>451</v>
      </c>
      <c r="J41" s="94" t="s">
        <v>128</v>
      </c>
      <c r="K41" s="94" t="s">
        <v>162</v>
      </c>
      <c r="L41" s="274">
        <v>102</v>
      </c>
      <c r="M41" s="285">
        <v>594246.26</v>
      </c>
      <c r="N41" s="144">
        <v>505109.33</v>
      </c>
      <c r="O41" s="142">
        <v>0.85</v>
      </c>
      <c r="P41" s="144">
        <v>77252.009999999995</v>
      </c>
      <c r="Q41" s="142">
        <v>0.13</v>
      </c>
      <c r="R41" s="144">
        <v>11884.92</v>
      </c>
      <c r="S41" s="142">
        <v>0.02</v>
      </c>
    </row>
    <row r="42" spans="1:19" ht="43.2" x14ac:dyDescent="0.25">
      <c r="A42" s="141"/>
      <c r="B42" s="152"/>
      <c r="C42" s="167"/>
      <c r="D42" s="284"/>
      <c r="E42" s="260"/>
      <c r="F42" s="156"/>
      <c r="G42" s="156"/>
      <c r="H42" s="276"/>
      <c r="I42" s="17" t="s">
        <v>452</v>
      </c>
      <c r="J42" s="94" t="s">
        <v>152</v>
      </c>
      <c r="K42" s="94" t="s">
        <v>112</v>
      </c>
      <c r="L42" s="288"/>
      <c r="M42" s="286"/>
      <c r="N42" s="167"/>
      <c r="O42" s="184"/>
      <c r="P42" s="167"/>
      <c r="Q42" s="184"/>
      <c r="R42" s="167"/>
      <c r="S42" s="184"/>
    </row>
    <row r="43" spans="1:19" ht="43.2" x14ac:dyDescent="0.25">
      <c r="A43" s="141"/>
      <c r="B43" s="152"/>
      <c r="C43" s="167"/>
      <c r="D43" s="284"/>
      <c r="E43" s="260"/>
      <c r="F43" s="156"/>
      <c r="G43" s="156"/>
      <c r="H43" s="276"/>
      <c r="I43" s="17" t="s">
        <v>453</v>
      </c>
      <c r="J43" s="94" t="s">
        <v>128</v>
      </c>
      <c r="K43" s="94" t="s">
        <v>103</v>
      </c>
      <c r="L43" s="288"/>
      <c r="M43" s="286"/>
      <c r="N43" s="167"/>
      <c r="O43" s="184"/>
      <c r="P43" s="167"/>
      <c r="Q43" s="184"/>
      <c r="R43" s="167"/>
      <c r="S43" s="184"/>
    </row>
    <row r="44" spans="1:19" ht="28.8" x14ac:dyDescent="0.25">
      <c r="A44" s="141"/>
      <c r="B44" s="152"/>
      <c r="C44" s="167"/>
      <c r="D44" s="284"/>
      <c r="E44" s="260"/>
      <c r="F44" s="156"/>
      <c r="G44" s="156"/>
      <c r="H44" s="276"/>
      <c r="I44" s="17" t="s">
        <v>454</v>
      </c>
      <c r="J44" s="94" t="s">
        <v>128</v>
      </c>
      <c r="K44" s="94" t="s">
        <v>103</v>
      </c>
      <c r="L44" s="288"/>
      <c r="M44" s="286"/>
      <c r="N44" s="167"/>
      <c r="O44" s="184"/>
      <c r="P44" s="167"/>
      <c r="Q44" s="184"/>
      <c r="R44" s="167"/>
      <c r="S44" s="184"/>
    </row>
    <row r="45" spans="1:19" ht="28.8" x14ac:dyDescent="0.25">
      <c r="A45" s="141"/>
      <c r="B45" s="151"/>
      <c r="C45" s="145"/>
      <c r="D45" s="284"/>
      <c r="E45" s="260"/>
      <c r="F45" s="156"/>
      <c r="G45" s="156"/>
      <c r="H45" s="154"/>
      <c r="I45" s="17" t="s">
        <v>455</v>
      </c>
      <c r="J45" s="94" t="s">
        <v>152</v>
      </c>
      <c r="K45" s="94" t="s">
        <v>112</v>
      </c>
      <c r="L45" s="275"/>
      <c r="M45" s="287"/>
      <c r="N45" s="145"/>
      <c r="O45" s="143"/>
      <c r="P45" s="145"/>
      <c r="Q45" s="143"/>
      <c r="R45" s="145"/>
      <c r="S45" s="143"/>
    </row>
    <row r="46" spans="1:19" ht="48" customHeight="1" x14ac:dyDescent="0.25">
      <c r="A46" s="141">
        <v>16</v>
      </c>
      <c r="B46" s="296" t="s">
        <v>458</v>
      </c>
      <c r="C46" s="296" t="s">
        <v>461</v>
      </c>
      <c r="D46" s="284" t="s">
        <v>472</v>
      </c>
      <c r="E46" s="296">
        <v>18</v>
      </c>
      <c r="F46" s="156">
        <v>42860</v>
      </c>
      <c r="G46" s="156">
        <v>43408</v>
      </c>
      <c r="H46" s="153" t="s">
        <v>624</v>
      </c>
      <c r="I46" s="17" t="s">
        <v>464</v>
      </c>
      <c r="J46" s="95" t="s">
        <v>152</v>
      </c>
      <c r="K46" s="95" t="s">
        <v>126</v>
      </c>
      <c r="L46" s="274">
        <v>102</v>
      </c>
      <c r="M46" s="285">
        <v>165143.6</v>
      </c>
      <c r="N46" s="144">
        <v>140372.06</v>
      </c>
      <c r="O46" s="142">
        <v>0.85</v>
      </c>
      <c r="P46" s="144">
        <v>21468.67</v>
      </c>
      <c r="Q46" s="142">
        <v>0.13</v>
      </c>
      <c r="R46" s="144">
        <v>3302.87</v>
      </c>
      <c r="S46" s="142">
        <v>0.02</v>
      </c>
    </row>
    <row r="47" spans="1:19" ht="48" customHeight="1" x14ac:dyDescent="0.25">
      <c r="A47" s="141"/>
      <c r="B47" s="297"/>
      <c r="C47" s="297"/>
      <c r="D47" s="284"/>
      <c r="E47" s="297"/>
      <c r="F47" s="156"/>
      <c r="G47" s="156"/>
      <c r="H47" s="276"/>
      <c r="I47" s="17" t="s">
        <v>465</v>
      </c>
      <c r="J47" s="95" t="s">
        <v>128</v>
      </c>
      <c r="K47" s="95" t="s">
        <v>385</v>
      </c>
      <c r="L47" s="288"/>
      <c r="M47" s="286"/>
      <c r="N47" s="167"/>
      <c r="O47" s="184"/>
      <c r="P47" s="167"/>
      <c r="Q47" s="184"/>
      <c r="R47" s="167"/>
      <c r="S47" s="184"/>
    </row>
    <row r="48" spans="1:19" ht="48" customHeight="1" x14ac:dyDescent="0.25">
      <c r="A48" s="141"/>
      <c r="B48" s="298"/>
      <c r="C48" s="298"/>
      <c r="D48" s="284"/>
      <c r="E48" s="298"/>
      <c r="F48" s="156"/>
      <c r="G48" s="156"/>
      <c r="H48" s="154"/>
      <c r="I48" s="17" t="s">
        <v>466</v>
      </c>
      <c r="J48" s="95" t="s">
        <v>152</v>
      </c>
      <c r="K48" s="95" t="s">
        <v>126</v>
      </c>
      <c r="L48" s="275"/>
      <c r="M48" s="287"/>
      <c r="N48" s="145"/>
      <c r="O48" s="143"/>
      <c r="P48" s="145"/>
      <c r="Q48" s="143"/>
      <c r="R48" s="145"/>
      <c r="S48" s="143"/>
    </row>
    <row r="49" spans="1:19" ht="43.2" x14ac:dyDescent="0.25">
      <c r="A49" s="141">
        <v>17</v>
      </c>
      <c r="B49" s="296" t="s">
        <v>459</v>
      </c>
      <c r="C49" s="296" t="s">
        <v>462</v>
      </c>
      <c r="D49" s="284" t="s">
        <v>473</v>
      </c>
      <c r="E49" s="296">
        <v>24</v>
      </c>
      <c r="F49" s="156">
        <v>42860</v>
      </c>
      <c r="G49" s="156">
        <v>43589</v>
      </c>
      <c r="H49" s="153" t="s">
        <v>624</v>
      </c>
      <c r="I49" s="17" t="s">
        <v>467</v>
      </c>
      <c r="J49" s="95" t="s">
        <v>128</v>
      </c>
      <c r="K49" s="95" t="s">
        <v>103</v>
      </c>
      <c r="L49" s="274">
        <v>108</v>
      </c>
      <c r="M49" s="285">
        <v>663918.07999999996</v>
      </c>
      <c r="N49" s="144">
        <v>564330.37</v>
      </c>
      <c r="O49" s="142">
        <v>0.85</v>
      </c>
      <c r="P49" s="144">
        <v>86309.35</v>
      </c>
      <c r="Q49" s="142">
        <v>0.13</v>
      </c>
      <c r="R49" s="144">
        <v>13278.36</v>
      </c>
      <c r="S49" s="142">
        <v>0.02</v>
      </c>
    </row>
    <row r="50" spans="1:19" ht="57.6" x14ac:dyDescent="0.25">
      <c r="A50" s="141"/>
      <c r="B50" s="297"/>
      <c r="C50" s="297"/>
      <c r="D50" s="284"/>
      <c r="E50" s="297"/>
      <c r="F50" s="156"/>
      <c r="G50" s="156"/>
      <c r="H50" s="276"/>
      <c r="I50" s="17" t="s">
        <v>468</v>
      </c>
      <c r="J50" s="95" t="s">
        <v>128</v>
      </c>
      <c r="K50" s="95" t="s">
        <v>140</v>
      </c>
      <c r="L50" s="288"/>
      <c r="M50" s="286"/>
      <c r="N50" s="167"/>
      <c r="O50" s="184"/>
      <c r="P50" s="167"/>
      <c r="Q50" s="184"/>
      <c r="R50" s="167"/>
      <c r="S50" s="184"/>
    </row>
    <row r="51" spans="1:19" ht="33" customHeight="1" x14ac:dyDescent="0.25">
      <c r="A51" s="141"/>
      <c r="B51" s="297"/>
      <c r="C51" s="297"/>
      <c r="D51" s="284"/>
      <c r="E51" s="297"/>
      <c r="F51" s="156"/>
      <c r="G51" s="156"/>
      <c r="H51" s="276"/>
      <c r="I51" s="17" t="s">
        <v>111</v>
      </c>
      <c r="J51" s="95" t="s">
        <v>152</v>
      </c>
      <c r="K51" s="95" t="s">
        <v>112</v>
      </c>
      <c r="L51" s="288"/>
      <c r="M51" s="286"/>
      <c r="N51" s="167"/>
      <c r="O51" s="184"/>
      <c r="P51" s="167"/>
      <c r="Q51" s="184"/>
      <c r="R51" s="167"/>
      <c r="S51" s="184"/>
    </row>
    <row r="52" spans="1:19" ht="33" customHeight="1" x14ac:dyDescent="0.25">
      <c r="A52" s="141"/>
      <c r="B52" s="298"/>
      <c r="C52" s="298"/>
      <c r="D52" s="284"/>
      <c r="E52" s="298"/>
      <c r="F52" s="156"/>
      <c r="G52" s="156"/>
      <c r="H52" s="154"/>
      <c r="I52" s="17" t="s">
        <v>469</v>
      </c>
      <c r="J52" s="95" t="s">
        <v>152</v>
      </c>
      <c r="K52" s="95" t="s">
        <v>416</v>
      </c>
      <c r="L52" s="275"/>
      <c r="M52" s="287"/>
      <c r="N52" s="145"/>
      <c r="O52" s="143"/>
      <c r="P52" s="145"/>
      <c r="Q52" s="143"/>
      <c r="R52" s="145"/>
      <c r="S52" s="143"/>
    </row>
    <row r="53" spans="1:19" ht="53.4" customHeight="1" x14ac:dyDescent="0.25">
      <c r="A53" s="141">
        <v>18</v>
      </c>
      <c r="B53" s="296" t="s">
        <v>460</v>
      </c>
      <c r="C53" s="296" t="s">
        <v>463</v>
      </c>
      <c r="D53" s="284" t="s">
        <v>474</v>
      </c>
      <c r="E53" s="296">
        <v>24</v>
      </c>
      <c r="F53" s="156">
        <v>42860</v>
      </c>
      <c r="G53" s="156">
        <v>43589</v>
      </c>
      <c r="H53" s="153" t="s">
        <v>624</v>
      </c>
      <c r="I53" s="17" t="s">
        <v>470</v>
      </c>
      <c r="J53" s="95" t="s">
        <v>128</v>
      </c>
      <c r="K53" s="95" t="s">
        <v>67</v>
      </c>
      <c r="L53" s="274">
        <v>102</v>
      </c>
      <c r="M53" s="285">
        <v>577790.85</v>
      </c>
      <c r="N53" s="144">
        <v>491122.23</v>
      </c>
      <c r="O53" s="142">
        <v>0.85</v>
      </c>
      <c r="P53" s="144">
        <v>75112.800000000003</v>
      </c>
      <c r="Q53" s="142">
        <v>0.13</v>
      </c>
      <c r="R53" s="144">
        <v>11555.82</v>
      </c>
      <c r="S53" s="142">
        <v>0.02</v>
      </c>
    </row>
    <row r="54" spans="1:19" ht="53.4" customHeight="1" x14ac:dyDescent="0.25">
      <c r="A54" s="141"/>
      <c r="B54" s="297"/>
      <c r="C54" s="297"/>
      <c r="D54" s="284"/>
      <c r="E54" s="297"/>
      <c r="F54" s="156"/>
      <c r="G54" s="156"/>
      <c r="H54" s="276"/>
      <c r="I54" s="17" t="s">
        <v>471</v>
      </c>
      <c r="J54" s="95" t="s">
        <v>128</v>
      </c>
      <c r="K54" s="95" t="s">
        <v>67</v>
      </c>
      <c r="L54" s="288"/>
      <c r="M54" s="286"/>
      <c r="N54" s="167"/>
      <c r="O54" s="184"/>
      <c r="P54" s="167"/>
      <c r="Q54" s="184"/>
      <c r="R54" s="167"/>
      <c r="S54" s="184"/>
    </row>
    <row r="55" spans="1:19" ht="45.6" customHeight="1" x14ac:dyDescent="0.25">
      <c r="A55" s="141"/>
      <c r="B55" s="298"/>
      <c r="C55" s="298"/>
      <c r="D55" s="284"/>
      <c r="E55" s="298"/>
      <c r="F55" s="156"/>
      <c r="G55" s="156"/>
      <c r="H55" s="154"/>
      <c r="I55" s="17" t="s">
        <v>225</v>
      </c>
      <c r="J55" s="95" t="s">
        <v>152</v>
      </c>
      <c r="K55" s="95" t="s">
        <v>112</v>
      </c>
      <c r="L55" s="275"/>
      <c r="M55" s="287"/>
      <c r="N55" s="145"/>
      <c r="O55" s="143"/>
      <c r="P55" s="145"/>
      <c r="Q55" s="143"/>
      <c r="R55" s="145"/>
      <c r="S55" s="143"/>
    </row>
    <row r="56" spans="1:19" ht="45.6" customHeight="1" x14ac:dyDescent="0.25">
      <c r="A56" s="141">
        <v>19</v>
      </c>
      <c r="B56" s="289" t="s">
        <v>485</v>
      </c>
      <c r="C56" s="289" t="s">
        <v>486</v>
      </c>
      <c r="D56" s="284" t="s">
        <v>490</v>
      </c>
      <c r="E56" s="289">
        <v>18</v>
      </c>
      <c r="F56" s="156">
        <v>42868</v>
      </c>
      <c r="G56" s="156">
        <v>43416</v>
      </c>
      <c r="H56" s="153" t="s">
        <v>624</v>
      </c>
      <c r="I56" s="17" t="s">
        <v>487</v>
      </c>
      <c r="J56" s="100" t="s">
        <v>128</v>
      </c>
      <c r="K56" s="100" t="s">
        <v>67</v>
      </c>
      <c r="L56" s="274">
        <v>102</v>
      </c>
      <c r="M56" s="257">
        <v>365754.59</v>
      </c>
      <c r="N56" s="144">
        <v>310891.40999999997</v>
      </c>
      <c r="O56" s="142">
        <v>0.85</v>
      </c>
      <c r="P56" s="144">
        <v>47548.1</v>
      </c>
      <c r="Q56" s="142">
        <v>0.13</v>
      </c>
      <c r="R56" s="144">
        <v>7315.08</v>
      </c>
      <c r="S56" s="142">
        <v>0.02</v>
      </c>
    </row>
    <row r="57" spans="1:19" ht="45.6" customHeight="1" x14ac:dyDescent="0.25">
      <c r="A57" s="141"/>
      <c r="B57" s="289"/>
      <c r="C57" s="289"/>
      <c r="D57" s="284"/>
      <c r="E57" s="289"/>
      <c r="F57" s="156"/>
      <c r="G57" s="156"/>
      <c r="H57" s="276"/>
      <c r="I57" s="17" t="s">
        <v>488</v>
      </c>
      <c r="J57" s="100" t="s">
        <v>152</v>
      </c>
      <c r="K57" s="100" t="s">
        <v>160</v>
      </c>
      <c r="L57" s="288"/>
      <c r="M57" s="299"/>
      <c r="N57" s="167"/>
      <c r="O57" s="184"/>
      <c r="P57" s="167"/>
      <c r="Q57" s="184"/>
      <c r="R57" s="167"/>
      <c r="S57" s="184"/>
    </row>
    <row r="58" spans="1:19" ht="45.6" customHeight="1" x14ac:dyDescent="0.25">
      <c r="A58" s="141"/>
      <c r="B58" s="289"/>
      <c r="C58" s="289"/>
      <c r="D58" s="284"/>
      <c r="E58" s="289"/>
      <c r="F58" s="156"/>
      <c r="G58" s="156"/>
      <c r="H58" s="154"/>
      <c r="I58" s="17" t="s">
        <v>489</v>
      </c>
      <c r="J58" s="100" t="s">
        <v>152</v>
      </c>
      <c r="K58" s="100" t="s">
        <v>74</v>
      </c>
      <c r="L58" s="275"/>
      <c r="M58" s="258"/>
      <c r="N58" s="145"/>
      <c r="O58" s="143"/>
      <c r="P58" s="145"/>
      <c r="Q58" s="143"/>
      <c r="R58" s="145"/>
      <c r="S58" s="143"/>
    </row>
    <row r="59" spans="1:19" ht="45.6" customHeight="1" x14ac:dyDescent="0.25">
      <c r="A59" s="141">
        <v>20</v>
      </c>
      <c r="B59" s="289" t="s">
        <v>491</v>
      </c>
      <c r="C59" s="289" t="s">
        <v>493</v>
      </c>
      <c r="D59" s="284" t="s">
        <v>500</v>
      </c>
      <c r="E59" s="289">
        <v>24</v>
      </c>
      <c r="F59" s="156">
        <v>42871</v>
      </c>
      <c r="G59" s="156">
        <v>43600</v>
      </c>
      <c r="H59" s="153" t="s">
        <v>624</v>
      </c>
      <c r="I59" s="17" t="s">
        <v>495</v>
      </c>
      <c r="J59" s="101" t="s">
        <v>128</v>
      </c>
      <c r="K59" s="101" t="s">
        <v>67</v>
      </c>
      <c r="L59" s="274">
        <v>102</v>
      </c>
      <c r="M59" s="285">
        <v>648094.73</v>
      </c>
      <c r="N59" s="144">
        <v>550880.52</v>
      </c>
      <c r="O59" s="142">
        <v>0.85</v>
      </c>
      <c r="P59" s="144">
        <v>84252.31</v>
      </c>
      <c r="Q59" s="142">
        <v>0.13</v>
      </c>
      <c r="R59" s="144">
        <v>12961.9</v>
      </c>
      <c r="S59" s="142">
        <v>0.02</v>
      </c>
    </row>
    <row r="60" spans="1:19" ht="45.6" customHeight="1" x14ac:dyDescent="0.25">
      <c r="A60" s="141"/>
      <c r="B60" s="289"/>
      <c r="C60" s="289"/>
      <c r="D60" s="284"/>
      <c r="E60" s="289"/>
      <c r="F60" s="156"/>
      <c r="G60" s="156"/>
      <c r="H60" s="276"/>
      <c r="I60" s="17" t="s">
        <v>496</v>
      </c>
      <c r="J60" s="101" t="s">
        <v>152</v>
      </c>
      <c r="K60" s="101" t="s">
        <v>74</v>
      </c>
      <c r="L60" s="288"/>
      <c r="M60" s="286"/>
      <c r="N60" s="167"/>
      <c r="O60" s="184"/>
      <c r="P60" s="167"/>
      <c r="Q60" s="184"/>
      <c r="R60" s="167"/>
      <c r="S60" s="184"/>
    </row>
    <row r="61" spans="1:19" ht="45.6" customHeight="1" x14ac:dyDescent="0.25">
      <c r="A61" s="141"/>
      <c r="B61" s="289"/>
      <c r="C61" s="289"/>
      <c r="D61" s="284"/>
      <c r="E61" s="289"/>
      <c r="F61" s="156"/>
      <c r="G61" s="156"/>
      <c r="H61" s="154"/>
      <c r="I61" s="17" t="s">
        <v>497</v>
      </c>
      <c r="J61" s="101" t="s">
        <v>152</v>
      </c>
      <c r="K61" s="101" t="s">
        <v>200</v>
      </c>
      <c r="L61" s="275"/>
      <c r="M61" s="287"/>
      <c r="N61" s="145"/>
      <c r="O61" s="143"/>
      <c r="P61" s="145"/>
      <c r="Q61" s="143"/>
      <c r="R61" s="145"/>
      <c r="S61" s="143"/>
    </row>
    <row r="62" spans="1:19" ht="45.6" customHeight="1" x14ac:dyDescent="0.25">
      <c r="A62" s="141">
        <v>21</v>
      </c>
      <c r="B62" s="289" t="s">
        <v>492</v>
      </c>
      <c r="C62" s="289" t="s">
        <v>494</v>
      </c>
      <c r="D62" s="284" t="s">
        <v>501</v>
      </c>
      <c r="E62" s="289">
        <v>24</v>
      </c>
      <c r="F62" s="156">
        <v>42871</v>
      </c>
      <c r="G62" s="156">
        <v>43600</v>
      </c>
      <c r="H62" s="153" t="s">
        <v>624</v>
      </c>
      <c r="I62" s="17" t="s">
        <v>498</v>
      </c>
      <c r="J62" s="101" t="s">
        <v>152</v>
      </c>
      <c r="K62" s="101" t="s">
        <v>74</v>
      </c>
      <c r="L62" s="274">
        <v>102</v>
      </c>
      <c r="M62" s="285">
        <v>231130.48</v>
      </c>
      <c r="N62" s="144">
        <v>196460.91</v>
      </c>
      <c r="O62" s="142">
        <v>0.85</v>
      </c>
      <c r="P62" s="144">
        <v>30046.959999999999</v>
      </c>
      <c r="Q62" s="142">
        <v>0.13</v>
      </c>
      <c r="R62" s="144">
        <v>4622.6099999999997</v>
      </c>
      <c r="S62" s="142">
        <v>0.02</v>
      </c>
    </row>
    <row r="63" spans="1:19" ht="45.6" customHeight="1" x14ac:dyDescent="0.25">
      <c r="A63" s="141"/>
      <c r="B63" s="289"/>
      <c r="C63" s="289"/>
      <c r="D63" s="284"/>
      <c r="E63" s="289"/>
      <c r="F63" s="156"/>
      <c r="G63" s="156"/>
      <c r="H63" s="154"/>
      <c r="I63" s="17" t="s">
        <v>499</v>
      </c>
      <c r="J63" s="101" t="s">
        <v>128</v>
      </c>
      <c r="K63" s="101" t="s">
        <v>90</v>
      </c>
      <c r="L63" s="275"/>
      <c r="M63" s="287"/>
      <c r="N63" s="145"/>
      <c r="O63" s="143"/>
      <c r="P63" s="145"/>
      <c r="Q63" s="143"/>
      <c r="R63" s="145"/>
      <c r="S63" s="143"/>
    </row>
    <row r="64" spans="1:19" ht="22.2" customHeight="1" x14ac:dyDescent="0.25">
      <c r="A64" s="141">
        <v>22</v>
      </c>
      <c r="B64" s="289" t="s">
        <v>502</v>
      </c>
      <c r="C64" s="289" t="s">
        <v>503</v>
      </c>
      <c r="D64" s="300" t="s">
        <v>528</v>
      </c>
      <c r="E64" s="289">
        <v>18</v>
      </c>
      <c r="F64" s="156">
        <v>42873</v>
      </c>
      <c r="G64" s="156">
        <v>43421</v>
      </c>
      <c r="H64" s="153" t="s">
        <v>624</v>
      </c>
      <c r="I64" s="17" t="s">
        <v>504</v>
      </c>
      <c r="J64" s="102" t="s">
        <v>152</v>
      </c>
      <c r="K64" s="102" t="s">
        <v>315</v>
      </c>
      <c r="L64" s="274">
        <v>102</v>
      </c>
      <c r="M64" s="285">
        <v>340542.98</v>
      </c>
      <c r="N64" s="144">
        <v>289461.53000000003</v>
      </c>
      <c r="O64" s="142">
        <v>0.85</v>
      </c>
      <c r="P64" s="144">
        <v>44270.58</v>
      </c>
      <c r="Q64" s="142">
        <v>0.13</v>
      </c>
      <c r="R64" s="144">
        <v>6810.87</v>
      </c>
      <c r="S64" s="142">
        <v>0.02</v>
      </c>
    </row>
    <row r="65" spans="1:19" ht="28.8" x14ac:dyDescent="0.25">
      <c r="A65" s="141"/>
      <c r="B65" s="289"/>
      <c r="C65" s="289"/>
      <c r="D65" s="284"/>
      <c r="E65" s="289"/>
      <c r="F65" s="156"/>
      <c r="G65" s="156"/>
      <c r="H65" s="276"/>
      <c r="I65" s="17" t="s">
        <v>505</v>
      </c>
      <c r="J65" s="102" t="s">
        <v>128</v>
      </c>
      <c r="K65" s="102" t="s">
        <v>90</v>
      </c>
      <c r="L65" s="288"/>
      <c r="M65" s="286"/>
      <c r="N65" s="167"/>
      <c r="O65" s="184"/>
      <c r="P65" s="167"/>
      <c r="Q65" s="184"/>
      <c r="R65" s="167"/>
      <c r="S65" s="184"/>
    </row>
    <row r="66" spans="1:19" ht="21" customHeight="1" x14ac:dyDescent="0.25">
      <c r="A66" s="141"/>
      <c r="B66" s="289"/>
      <c r="C66" s="289"/>
      <c r="D66" s="284"/>
      <c r="E66" s="289"/>
      <c r="F66" s="156"/>
      <c r="G66" s="156"/>
      <c r="H66" s="154"/>
      <c r="I66" s="17" t="s">
        <v>506</v>
      </c>
      <c r="J66" s="102" t="s">
        <v>128</v>
      </c>
      <c r="K66" s="102" t="s">
        <v>103</v>
      </c>
      <c r="L66" s="275"/>
      <c r="M66" s="287"/>
      <c r="N66" s="145"/>
      <c r="O66" s="143"/>
      <c r="P66" s="145"/>
      <c r="Q66" s="143"/>
      <c r="R66" s="145"/>
      <c r="S66" s="143"/>
    </row>
    <row r="67" spans="1:19" ht="43.2" x14ac:dyDescent="0.25">
      <c r="A67" s="141">
        <v>23</v>
      </c>
      <c r="B67" s="289" t="s">
        <v>507</v>
      </c>
      <c r="C67" s="289" t="s">
        <v>508</v>
      </c>
      <c r="D67" s="300" t="s">
        <v>527</v>
      </c>
      <c r="E67" s="289">
        <v>24</v>
      </c>
      <c r="F67" s="156">
        <v>42873</v>
      </c>
      <c r="G67" s="156">
        <v>43602</v>
      </c>
      <c r="H67" s="153" t="s">
        <v>624</v>
      </c>
      <c r="I67" s="17" t="s">
        <v>509</v>
      </c>
      <c r="J67" s="102" t="s">
        <v>152</v>
      </c>
      <c r="K67" s="102" t="s">
        <v>315</v>
      </c>
      <c r="L67" s="274">
        <v>106</v>
      </c>
      <c r="M67" s="285">
        <v>711301.33</v>
      </c>
      <c r="N67" s="144">
        <v>604606.13</v>
      </c>
      <c r="O67" s="142">
        <v>0.85</v>
      </c>
      <c r="P67" s="144">
        <v>92469.16</v>
      </c>
      <c r="Q67" s="142">
        <v>0.13</v>
      </c>
      <c r="R67" s="144">
        <v>14226.04</v>
      </c>
      <c r="S67" s="142">
        <v>0.02</v>
      </c>
    </row>
    <row r="68" spans="1:19" ht="28.8" x14ac:dyDescent="0.25">
      <c r="A68" s="141"/>
      <c r="B68" s="289"/>
      <c r="C68" s="289"/>
      <c r="D68" s="284"/>
      <c r="E68" s="289"/>
      <c r="F68" s="156"/>
      <c r="G68" s="156"/>
      <c r="H68" s="276"/>
      <c r="I68" s="17" t="s">
        <v>505</v>
      </c>
      <c r="J68" s="102" t="s">
        <v>128</v>
      </c>
      <c r="K68" s="102" t="s">
        <v>90</v>
      </c>
      <c r="L68" s="288"/>
      <c r="M68" s="286"/>
      <c r="N68" s="167"/>
      <c r="O68" s="184"/>
      <c r="P68" s="167"/>
      <c r="Q68" s="184"/>
      <c r="R68" s="167"/>
      <c r="S68" s="184"/>
    </row>
    <row r="69" spans="1:19" ht="43.2" x14ac:dyDescent="0.25">
      <c r="A69" s="141"/>
      <c r="B69" s="289"/>
      <c r="C69" s="289"/>
      <c r="D69" s="284"/>
      <c r="E69" s="289"/>
      <c r="F69" s="156"/>
      <c r="G69" s="156"/>
      <c r="H69" s="276"/>
      <c r="I69" s="17" t="s">
        <v>510</v>
      </c>
      <c r="J69" s="102" t="s">
        <v>152</v>
      </c>
      <c r="K69" s="102" t="s">
        <v>315</v>
      </c>
      <c r="L69" s="288"/>
      <c r="M69" s="286"/>
      <c r="N69" s="167"/>
      <c r="O69" s="184"/>
      <c r="P69" s="167"/>
      <c r="Q69" s="184"/>
      <c r="R69" s="167"/>
      <c r="S69" s="184"/>
    </row>
    <row r="70" spans="1:19" ht="57.6" x14ac:dyDescent="0.25">
      <c r="A70" s="141"/>
      <c r="B70" s="289"/>
      <c r="C70" s="289"/>
      <c r="D70" s="284"/>
      <c r="E70" s="289"/>
      <c r="F70" s="156"/>
      <c r="G70" s="156"/>
      <c r="H70" s="154"/>
      <c r="I70" s="17" t="s">
        <v>511</v>
      </c>
      <c r="J70" s="102" t="s">
        <v>128</v>
      </c>
      <c r="K70" s="102" t="s">
        <v>90</v>
      </c>
      <c r="L70" s="275"/>
      <c r="M70" s="287"/>
      <c r="N70" s="145"/>
      <c r="O70" s="143"/>
      <c r="P70" s="145"/>
      <c r="Q70" s="143"/>
      <c r="R70" s="145"/>
      <c r="S70" s="143"/>
    </row>
    <row r="71" spans="1:19" ht="65.400000000000006" customHeight="1" x14ac:dyDescent="0.25">
      <c r="A71" s="141">
        <v>24</v>
      </c>
      <c r="B71" s="289" t="s">
        <v>525</v>
      </c>
      <c r="C71" s="289" t="s">
        <v>526</v>
      </c>
      <c r="D71" s="284" t="s">
        <v>529</v>
      </c>
      <c r="E71" s="289">
        <v>24</v>
      </c>
      <c r="F71" s="156">
        <v>42878</v>
      </c>
      <c r="G71" s="156">
        <v>43607</v>
      </c>
      <c r="H71" s="153" t="s">
        <v>624</v>
      </c>
      <c r="I71" s="17" t="s">
        <v>510</v>
      </c>
      <c r="J71" s="104" t="s">
        <v>152</v>
      </c>
      <c r="K71" s="104" t="s">
        <v>315</v>
      </c>
      <c r="L71" s="274">
        <v>102</v>
      </c>
      <c r="M71" s="285">
        <v>399360.85</v>
      </c>
      <c r="N71" s="144">
        <v>339456.72</v>
      </c>
      <c r="O71" s="142">
        <v>0.85</v>
      </c>
      <c r="P71" s="144">
        <v>51916.91</v>
      </c>
      <c r="Q71" s="142">
        <v>0.13</v>
      </c>
      <c r="R71" s="144">
        <v>7987.22</v>
      </c>
      <c r="S71" s="142">
        <v>0.02</v>
      </c>
    </row>
    <row r="72" spans="1:19" ht="65.400000000000006" customHeight="1" x14ac:dyDescent="0.25">
      <c r="A72" s="141"/>
      <c r="B72" s="289"/>
      <c r="C72" s="289"/>
      <c r="D72" s="284"/>
      <c r="E72" s="289"/>
      <c r="F72" s="156"/>
      <c r="G72" s="156"/>
      <c r="H72" s="276"/>
      <c r="I72" s="17" t="s">
        <v>509</v>
      </c>
      <c r="J72" s="104" t="s">
        <v>152</v>
      </c>
      <c r="K72" s="104" t="s">
        <v>315</v>
      </c>
      <c r="L72" s="288"/>
      <c r="M72" s="286"/>
      <c r="N72" s="167"/>
      <c r="O72" s="184"/>
      <c r="P72" s="167"/>
      <c r="Q72" s="184"/>
      <c r="R72" s="167"/>
      <c r="S72" s="184"/>
    </row>
    <row r="73" spans="1:19" ht="65.400000000000006" customHeight="1" x14ac:dyDescent="0.25">
      <c r="A73" s="141"/>
      <c r="B73" s="289"/>
      <c r="C73" s="289"/>
      <c r="D73" s="284"/>
      <c r="E73" s="289"/>
      <c r="F73" s="156"/>
      <c r="G73" s="156"/>
      <c r="H73" s="154"/>
      <c r="I73" s="17" t="s">
        <v>530</v>
      </c>
      <c r="J73" s="104" t="s">
        <v>128</v>
      </c>
      <c r="K73" s="104" t="s">
        <v>90</v>
      </c>
      <c r="L73" s="275"/>
      <c r="M73" s="287"/>
      <c r="N73" s="145"/>
      <c r="O73" s="143"/>
      <c r="P73" s="145"/>
      <c r="Q73" s="143"/>
      <c r="R73" s="145"/>
      <c r="S73" s="143"/>
    </row>
    <row r="74" spans="1:19" s="93" customFormat="1" ht="28.8" x14ac:dyDescent="0.25">
      <c r="A74" s="141">
        <v>25</v>
      </c>
      <c r="B74" s="141" t="s">
        <v>549</v>
      </c>
      <c r="C74" s="218" t="s">
        <v>550</v>
      </c>
      <c r="D74" s="284" t="s">
        <v>555</v>
      </c>
      <c r="E74" s="260">
        <v>18</v>
      </c>
      <c r="F74" s="156">
        <v>42895</v>
      </c>
      <c r="G74" s="156">
        <v>43442</v>
      </c>
      <c r="H74" s="153" t="s">
        <v>624</v>
      </c>
      <c r="I74" s="17" t="s">
        <v>551</v>
      </c>
      <c r="J74" s="108" t="s">
        <v>152</v>
      </c>
      <c r="K74" s="108" t="s">
        <v>200</v>
      </c>
      <c r="L74" s="274">
        <v>106</v>
      </c>
      <c r="M74" s="285">
        <v>656426.06000000006</v>
      </c>
      <c r="N74" s="144">
        <v>557962.15</v>
      </c>
      <c r="O74" s="142">
        <v>0.85</v>
      </c>
      <c r="P74" s="144">
        <v>85335.39</v>
      </c>
      <c r="Q74" s="142">
        <v>0.13</v>
      </c>
      <c r="R74" s="144">
        <v>13128.52</v>
      </c>
      <c r="S74" s="142">
        <v>0.02</v>
      </c>
    </row>
    <row r="75" spans="1:19" s="93" customFormat="1" ht="14.4" x14ac:dyDescent="0.25">
      <c r="A75" s="141"/>
      <c r="B75" s="141"/>
      <c r="C75" s="218"/>
      <c r="D75" s="284"/>
      <c r="E75" s="260"/>
      <c r="F75" s="156"/>
      <c r="G75" s="156"/>
      <c r="H75" s="276"/>
      <c r="I75" s="17" t="s">
        <v>552</v>
      </c>
      <c r="J75" s="108" t="s">
        <v>128</v>
      </c>
      <c r="K75" s="108" t="s">
        <v>67</v>
      </c>
      <c r="L75" s="288"/>
      <c r="M75" s="286"/>
      <c r="N75" s="167"/>
      <c r="O75" s="184"/>
      <c r="P75" s="167"/>
      <c r="Q75" s="184"/>
      <c r="R75" s="167"/>
      <c r="S75" s="184"/>
    </row>
    <row r="76" spans="1:19" s="93" customFormat="1" ht="43.2" x14ac:dyDescent="0.25">
      <c r="A76" s="141"/>
      <c r="B76" s="141"/>
      <c r="C76" s="218"/>
      <c r="D76" s="284"/>
      <c r="E76" s="260"/>
      <c r="F76" s="156"/>
      <c r="G76" s="156"/>
      <c r="H76" s="276"/>
      <c r="I76" s="17" t="s">
        <v>553</v>
      </c>
      <c r="J76" s="108" t="s">
        <v>152</v>
      </c>
      <c r="K76" s="108" t="s">
        <v>160</v>
      </c>
      <c r="L76" s="288"/>
      <c r="M76" s="286"/>
      <c r="N76" s="167"/>
      <c r="O76" s="184"/>
      <c r="P76" s="167"/>
      <c r="Q76" s="184"/>
      <c r="R76" s="167"/>
      <c r="S76" s="184"/>
    </row>
    <row r="77" spans="1:19" s="93" customFormat="1" ht="28.8" x14ac:dyDescent="0.25">
      <c r="A77" s="141"/>
      <c r="B77" s="141"/>
      <c r="C77" s="218"/>
      <c r="D77" s="284"/>
      <c r="E77" s="260"/>
      <c r="F77" s="156"/>
      <c r="G77" s="156"/>
      <c r="H77" s="154"/>
      <c r="I77" s="17" t="s">
        <v>554</v>
      </c>
      <c r="J77" s="108" t="s">
        <v>128</v>
      </c>
      <c r="K77" s="108" t="s">
        <v>67</v>
      </c>
      <c r="L77" s="275"/>
      <c r="M77" s="287"/>
      <c r="N77" s="145"/>
      <c r="O77" s="143"/>
      <c r="P77" s="145"/>
      <c r="Q77" s="143"/>
      <c r="R77" s="145"/>
      <c r="S77" s="143"/>
    </row>
    <row r="78" spans="1:19" s="93" customFormat="1" ht="55.2" customHeight="1" x14ac:dyDescent="0.25">
      <c r="A78" s="141">
        <v>26</v>
      </c>
      <c r="B78" s="141" t="s">
        <v>563</v>
      </c>
      <c r="C78" s="218" t="s">
        <v>564</v>
      </c>
      <c r="D78" s="284" t="s">
        <v>568</v>
      </c>
      <c r="E78" s="260">
        <v>18</v>
      </c>
      <c r="F78" s="156">
        <v>42906</v>
      </c>
      <c r="G78" s="156">
        <v>43453</v>
      </c>
      <c r="H78" s="153" t="s">
        <v>624</v>
      </c>
      <c r="I78" s="17" t="s">
        <v>565</v>
      </c>
      <c r="J78" s="109" t="s">
        <v>128</v>
      </c>
      <c r="K78" s="109" t="s">
        <v>103</v>
      </c>
      <c r="L78" s="274">
        <v>108</v>
      </c>
      <c r="M78" s="285">
        <v>288951.06</v>
      </c>
      <c r="N78" s="144">
        <v>245608.4</v>
      </c>
      <c r="O78" s="142">
        <v>0.85</v>
      </c>
      <c r="P78" s="144">
        <v>37563.629999999997</v>
      </c>
      <c r="Q78" s="142">
        <v>0.13</v>
      </c>
      <c r="R78" s="144">
        <v>5779.03</v>
      </c>
      <c r="S78" s="142">
        <v>0.02</v>
      </c>
    </row>
    <row r="79" spans="1:19" s="93" customFormat="1" ht="55.2" customHeight="1" x14ac:dyDescent="0.25">
      <c r="A79" s="141"/>
      <c r="B79" s="141"/>
      <c r="C79" s="218"/>
      <c r="D79" s="284"/>
      <c r="E79" s="260"/>
      <c r="F79" s="156"/>
      <c r="G79" s="156"/>
      <c r="H79" s="276"/>
      <c r="I79" s="17" t="s">
        <v>566</v>
      </c>
      <c r="J79" s="109" t="s">
        <v>128</v>
      </c>
      <c r="K79" s="109" t="s">
        <v>103</v>
      </c>
      <c r="L79" s="288"/>
      <c r="M79" s="286"/>
      <c r="N79" s="167"/>
      <c r="O79" s="184"/>
      <c r="P79" s="167"/>
      <c r="Q79" s="184"/>
      <c r="R79" s="167"/>
      <c r="S79" s="184"/>
    </row>
    <row r="80" spans="1:19" s="93" customFormat="1" ht="55.2" customHeight="1" x14ac:dyDescent="0.25">
      <c r="A80" s="141"/>
      <c r="B80" s="141"/>
      <c r="C80" s="218"/>
      <c r="D80" s="284"/>
      <c r="E80" s="260"/>
      <c r="F80" s="156"/>
      <c r="G80" s="156"/>
      <c r="H80" s="276"/>
      <c r="I80" s="17" t="s">
        <v>404</v>
      </c>
      <c r="J80" s="109" t="s">
        <v>128</v>
      </c>
      <c r="K80" s="109" t="s">
        <v>103</v>
      </c>
      <c r="L80" s="288"/>
      <c r="M80" s="286"/>
      <c r="N80" s="167"/>
      <c r="O80" s="184"/>
      <c r="P80" s="167"/>
      <c r="Q80" s="184"/>
      <c r="R80" s="167"/>
      <c r="S80" s="184"/>
    </row>
    <row r="81" spans="1:19" s="93" customFormat="1" ht="55.2" customHeight="1" x14ac:dyDescent="0.25">
      <c r="A81" s="141"/>
      <c r="B81" s="141"/>
      <c r="C81" s="218"/>
      <c r="D81" s="284"/>
      <c r="E81" s="260"/>
      <c r="F81" s="156"/>
      <c r="G81" s="156"/>
      <c r="H81" s="154"/>
      <c r="I81" s="17" t="s">
        <v>567</v>
      </c>
      <c r="J81" s="109" t="s">
        <v>152</v>
      </c>
      <c r="K81" s="109" t="s">
        <v>164</v>
      </c>
      <c r="L81" s="275"/>
      <c r="M81" s="287"/>
      <c r="N81" s="145"/>
      <c r="O81" s="143"/>
      <c r="P81" s="145"/>
      <c r="Q81" s="143"/>
      <c r="R81" s="145"/>
      <c r="S81" s="143"/>
    </row>
    <row r="82" spans="1:19" s="93" customFormat="1" ht="43.2" x14ac:dyDescent="0.25">
      <c r="A82" s="141">
        <v>27</v>
      </c>
      <c r="B82" s="141" t="s">
        <v>588</v>
      </c>
      <c r="C82" s="218" t="s">
        <v>589</v>
      </c>
      <c r="D82" s="284" t="s">
        <v>594</v>
      </c>
      <c r="E82" s="260">
        <v>24</v>
      </c>
      <c r="F82" s="156">
        <v>42913</v>
      </c>
      <c r="G82" s="156">
        <v>43642</v>
      </c>
      <c r="H82" s="153" t="s">
        <v>624</v>
      </c>
      <c r="I82" s="17" t="s">
        <v>590</v>
      </c>
      <c r="J82" s="111" t="s">
        <v>128</v>
      </c>
      <c r="K82" s="111" t="s">
        <v>67</v>
      </c>
      <c r="L82" s="274">
        <v>102</v>
      </c>
      <c r="M82" s="285">
        <v>477030.23</v>
      </c>
      <c r="N82" s="144">
        <v>405475.7</v>
      </c>
      <c r="O82" s="142">
        <v>0.85</v>
      </c>
      <c r="P82" s="144">
        <v>62013.919999999998</v>
      </c>
      <c r="Q82" s="142">
        <v>0.13</v>
      </c>
      <c r="R82" s="144">
        <v>9540.61</v>
      </c>
      <c r="S82" s="142">
        <v>0.02</v>
      </c>
    </row>
    <row r="83" spans="1:19" s="93" customFormat="1" ht="28.8" x14ac:dyDescent="0.25">
      <c r="A83" s="141"/>
      <c r="B83" s="141"/>
      <c r="C83" s="218"/>
      <c r="D83" s="284"/>
      <c r="E83" s="260"/>
      <c r="F83" s="156"/>
      <c r="G83" s="156"/>
      <c r="H83" s="276"/>
      <c r="I83" s="17" t="s">
        <v>591</v>
      </c>
      <c r="J83" s="111" t="s">
        <v>128</v>
      </c>
      <c r="K83" s="111" t="s">
        <v>67</v>
      </c>
      <c r="L83" s="288"/>
      <c r="M83" s="286"/>
      <c r="N83" s="167"/>
      <c r="O83" s="184"/>
      <c r="P83" s="167"/>
      <c r="Q83" s="184"/>
      <c r="R83" s="167"/>
      <c r="S83" s="184"/>
    </row>
    <row r="84" spans="1:19" s="93" customFormat="1" ht="28.8" x14ac:dyDescent="0.25">
      <c r="A84" s="141"/>
      <c r="B84" s="141"/>
      <c r="C84" s="218"/>
      <c r="D84" s="284"/>
      <c r="E84" s="260"/>
      <c r="F84" s="156"/>
      <c r="G84" s="156"/>
      <c r="H84" s="276"/>
      <c r="I84" s="17" t="s">
        <v>592</v>
      </c>
      <c r="J84" s="111" t="s">
        <v>152</v>
      </c>
      <c r="K84" s="111" t="s">
        <v>74</v>
      </c>
      <c r="L84" s="288"/>
      <c r="M84" s="286"/>
      <c r="N84" s="167"/>
      <c r="O84" s="184"/>
      <c r="P84" s="167"/>
      <c r="Q84" s="184"/>
      <c r="R84" s="167"/>
      <c r="S84" s="184"/>
    </row>
    <row r="85" spans="1:19" s="93" customFormat="1" ht="43.2" x14ac:dyDescent="0.25">
      <c r="A85" s="141"/>
      <c r="B85" s="141"/>
      <c r="C85" s="218"/>
      <c r="D85" s="284"/>
      <c r="E85" s="260"/>
      <c r="F85" s="156"/>
      <c r="G85" s="156"/>
      <c r="H85" s="154"/>
      <c r="I85" s="17" t="s">
        <v>593</v>
      </c>
      <c r="J85" s="111" t="s">
        <v>152</v>
      </c>
      <c r="K85" s="111" t="s">
        <v>386</v>
      </c>
      <c r="L85" s="275"/>
      <c r="M85" s="287"/>
      <c r="N85" s="145"/>
      <c r="O85" s="143"/>
      <c r="P85" s="145"/>
      <c r="Q85" s="143"/>
      <c r="R85" s="145"/>
      <c r="S85" s="143"/>
    </row>
    <row r="86" spans="1:19" s="93" customFormat="1" ht="38.4" customHeight="1" x14ac:dyDescent="0.25">
      <c r="A86" s="141">
        <v>28</v>
      </c>
      <c r="B86" s="141" t="s">
        <v>595</v>
      </c>
      <c r="C86" s="218" t="s">
        <v>596</v>
      </c>
      <c r="D86" s="284" t="s">
        <v>599</v>
      </c>
      <c r="E86" s="260">
        <v>18</v>
      </c>
      <c r="F86" s="156">
        <v>42915</v>
      </c>
      <c r="G86" s="156">
        <v>43462</v>
      </c>
      <c r="H86" s="153" t="s">
        <v>624</v>
      </c>
      <c r="I86" s="17" t="s">
        <v>597</v>
      </c>
      <c r="J86" s="112" t="s">
        <v>128</v>
      </c>
      <c r="K86" s="112" t="s">
        <v>140</v>
      </c>
      <c r="L86" s="274">
        <v>102</v>
      </c>
      <c r="M86" s="285">
        <v>639225.41</v>
      </c>
      <c r="N86" s="144">
        <v>543341.6</v>
      </c>
      <c r="O86" s="142">
        <v>0.85</v>
      </c>
      <c r="P86" s="144">
        <v>83099.3</v>
      </c>
      <c r="Q86" s="142">
        <v>0.13</v>
      </c>
      <c r="R86" s="144">
        <v>12784.51</v>
      </c>
      <c r="S86" s="142">
        <v>0.02</v>
      </c>
    </row>
    <row r="87" spans="1:19" s="93" customFormat="1" ht="38.4" customHeight="1" x14ac:dyDescent="0.25">
      <c r="A87" s="141"/>
      <c r="B87" s="141"/>
      <c r="C87" s="218"/>
      <c r="D87" s="284"/>
      <c r="E87" s="260"/>
      <c r="F87" s="156"/>
      <c r="G87" s="156"/>
      <c r="H87" s="154"/>
      <c r="I87" s="17" t="s">
        <v>598</v>
      </c>
      <c r="J87" s="112" t="s">
        <v>152</v>
      </c>
      <c r="K87" s="112" t="s">
        <v>74</v>
      </c>
      <c r="L87" s="275"/>
      <c r="M87" s="287"/>
      <c r="N87" s="145"/>
      <c r="O87" s="143"/>
      <c r="P87" s="145"/>
      <c r="Q87" s="143"/>
      <c r="R87" s="145"/>
      <c r="S87" s="143"/>
    </row>
    <row r="88" spans="1:19" s="93" customFormat="1" ht="57.6" x14ac:dyDescent="0.25">
      <c r="A88" s="150">
        <v>29</v>
      </c>
      <c r="B88" s="150" t="s">
        <v>600</v>
      </c>
      <c r="C88" s="144" t="s">
        <v>601</v>
      </c>
      <c r="D88" s="271" t="s">
        <v>611</v>
      </c>
      <c r="E88" s="253">
        <v>24</v>
      </c>
      <c r="F88" s="153" t="s">
        <v>602</v>
      </c>
      <c r="G88" s="153" t="s">
        <v>603</v>
      </c>
      <c r="H88" s="153" t="s">
        <v>624</v>
      </c>
      <c r="I88" s="17" t="s">
        <v>604</v>
      </c>
      <c r="J88" s="113" t="s">
        <v>128</v>
      </c>
      <c r="K88" s="113" t="s">
        <v>103</v>
      </c>
      <c r="L88" s="274">
        <v>102</v>
      </c>
      <c r="M88" s="285">
        <v>656665.01</v>
      </c>
      <c r="N88" s="144">
        <v>558165.25</v>
      </c>
      <c r="O88" s="142">
        <v>0.85</v>
      </c>
      <c r="P88" s="144">
        <v>85366.45</v>
      </c>
      <c r="Q88" s="142">
        <v>0.13</v>
      </c>
      <c r="R88" s="144">
        <v>13133.31</v>
      </c>
      <c r="S88" s="142">
        <v>0.02</v>
      </c>
    </row>
    <row r="89" spans="1:19" s="93" customFormat="1" ht="14.4" x14ac:dyDescent="0.25">
      <c r="A89" s="152"/>
      <c r="B89" s="152"/>
      <c r="C89" s="167"/>
      <c r="D89" s="272"/>
      <c r="E89" s="264"/>
      <c r="F89" s="276"/>
      <c r="G89" s="276"/>
      <c r="H89" s="276"/>
      <c r="I89" s="17" t="s">
        <v>605</v>
      </c>
      <c r="J89" s="113" t="s">
        <v>152</v>
      </c>
      <c r="K89" s="113" t="s">
        <v>610</v>
      </c>
      <c r="L89" s="288"/>
      <c r="M89" s="286"/>
      <c r="N89" s="167"/>
      <c r="O89" s="184"/>
      <c r="P89" s="167"/>
      <c r="Q89" s="184"/>
      <c r="R89" s="167"/>
      <c r="S89" s="184"/>
    </row>
    <row r="90" spans="1:19" s="93" customFormat="1" ht="28.8" x14ac:dyDescent="0.25">
      <c r="A90" s="151"/>
      <c r="B90" s="151"/>
      <c r="C90" s="145"/>
      <c r="D90" s="273"/>
      <c r="E90" s="254"/>
      <c r="F90" s="154"/>
      <c r="G90" s="154"/>
      <c r="H90" s="154"/>
      <c r="I90" s="17" t="s">
        <v>606</v>
      </c>
      <c r="J90" s="113" t="s">
        <v>152</v>
      </c>
      <c r="K90" s="113" t="s">
        <v>386</v>
      </c>
      <c r="L90" s="275"/>
      <c r="M90" s="287"/>
      <c r="N90" s="145"/>
      <c r="O90" s="143"/>
      <c r="P90" s="145"/>
      <c r="Q90" s="143"/>
      <c r="R90" s="145"/>
      <c r="S90" s="143"/>
    </row>
    <row r="91" spans="1:19" s="93" customFormat="1" ht="82.2" customHeight="1" x14ac:dyDescent="0.25">
      <c r="A91" s="150">
        <v>30</v>
      </c>
      <c r="B91" s="150" t="s">
        <v>608</v>
      </c>
      <c r="C91" s="144" t="s">
        <v>609</v>
      </c>
      <c r="D91" s="271" t="s">
        <v>612</v>
      </c>
      <c r="E91" s="253">
        <v>24</v>
      </c>
      <c r="F91" s="153" t="s">
        <v>602</v>
      </c>
      <c r="G91" s="153" t="s">
        <v>603</v>
      </c>
      <c r="H91" s="153" t="s">
        <v>624</v>
      </c>
      <c r="I91" s="17" t="s">
        <v>607</v>
      </c>
      <c r="J91" s="113" t="s">
        <v>128</v>
      </c>
      <c r="K91" s="113" t="s">
        <v>140</v>
      </c>
      <c r="L91" s="274">
        <v>102</v>
      </c>
      <c r="M91" s="285">
        <v>453967.48</v>
      </c>
      <c r="N91" s="144">
        <v>385872.35</v>
      </c>
      <c r="O91" s="142">
        <v>0.85</v>
      </c>
      <c r="P91" s="144">
        <v>59015.77</v>
      </c>
      <c r="Q91" s="142">
        <v>0.13</v>
      </c>
      <c r="R91" s="144">
        <v>9079.36</v>
      </c>
      <c r="S91" s="142">
        <v>0.02</v>
      </c>
    </row>
    <row r="92" spans="1:19" s="93" customFormat="1" ht="80.400000000000006" customHeight="1" x14ac:dyDescent="0.25">
      <c r="A92" s="151"/>
      <c r="B92" s="151"/>
      <c r="C92" s="145"/>
      <c r="D92" s="273"/>
      <c r="E92" s="254"/>
      <c r="F92" s="154"/>
      <c r="G92" s="154"/>
      <c r="H92" s="154"/>
      <c r="I92" s="17" t="s">
        <v>592</v>
      </c>
      <c r="J92" s="113" t="s">
        <v>152</v>
      </c>
      <c r="K92" s="113" t="s">
        <v>74</v>
      </c>
      <c r="L92" s="275"/>
      <c r="M92" s="287"/>
      <c r="N92" s="145"/>
      <c r="O92" s="143"/>
      <c r="P92" s="145"/>
      <c r="Q92" s="143"/>
      <c r="R92" s="145"/>
      <c r="S92" s="143"/>
    </row>
    <row r="93" spans="1:19" s="93" customFormat="1" ht="28.8" x14ac:dyDescent="0.25">
      <c r="A93" s="141">
        <v>31</v>
      </c>
      <c r="B93" s="141" t="s">
        <v>613</v>
      </c>
      <c r="C93" s="218" t="s">
        <v>614</v>
      </c>
      <c r="D93" s="284" t="s">
        <v>617</v>
      </c>
      <c r="E93" s="260">
        <v>18</v>
      </c>
      <c r="F93" s="156" t="s">
        <v>615</v>
      </c>
      <c r="G93" s="283" t="s">
        <v>616</v>
      </c>
      <c r="H93" s="230" t="s">
        <v>624</v>
      </c>
      <c r="I93" s="17" t="s">
        <v>618</v>
      </c>
      <c r="J93" s="114" t="s">
        <v>128</v>
      </c>
      <c r="K93" s="114" t="s">
        <v>90</v>
      </c>
      <c r="L93" s="274">
        <v>102</v>
      </c>
      <c r="M93" s="285">
        <v>446981.32</v>
      </c>
      <c r="N93" s="144">
        <v>379934.1</v>
      </c>
      <c r="O93" s="142">
        <v>0.85</v>
      </c>
      <c r="P93" s="144">
        <v>58107.55</v>
      </c>
      <c r="Q93" s="142">
        <v>0.13</v>
      </c>
      <c r="R93" s="144">
        <v>8939.67</v>
      </c>
      <c r="S93" s="142">
        <v>0.02</v>
      </c>
    </row>
    <row r="94" spans="1:19" s="93" customFormat="1" ht="28.8" x14ac:dyDescent="0.25">
      <c r="A94" s="141"/>
      <c r="B94" s="141"/>
      <c r="C94" s="218"/>
      <c r="D94" s="284"/>
      <c r="E94" s="260"/>
      <c r="F94" s="156"/>
      <c r="G94" s="283"/>
      <c r="H94" s="231"/>
      <c r="I94" s="17" t="s">
        <v>619</v>
      </c>
      <c r="J94" s="114" t="s">
        <v>128</v>
      </c>
      <c r="K94" s="114" t="s">
        <v>90</v>
      </c>
      <c r="L94" s="288"/>
      <c r="M94" s="286"/>
      <c r="N94" s="167"/>
      <c r="O94" s="184"/>
      <c r="P94" s="167"/>
      <c r="Q94" s="184"/>
      <c r="R94" s="167"/>
      <c r="S94" s="184"/>
    </row>
    <row r="95" spans="1:19" s="93" customFormat="1" ht="28.8" x14ac:dyDescent="0.25">
      <c r="A95" s="141"/>
      <c r="B95" s="141"/>
      <c r="C95" s="218"/>
      <c r="D95" s="284"/>
      <c r="E95" s="260"/>
      <c r="F95" s="156"/>
      <c r="G95" s="283"/>
      <c r="H95" s="231"/>
      <c r="I95" s="17" t="s">
        <v>620</v>
      </c>
      <c r="J95" s="114" t="s">
        <v>128</v>
      </c>
      <c r="K95" s="114" t="s">
        <v>90</v>
      </c>
      <c r="L95" s="288"/>
      <c r="M95" s="286"/>
      <c r="N95" s="167"/>
      <c r="O95" s="184"/>
      <c r="P95" s="167"/>
      <c r="Q95" s="184"/>
      <c r="R95" s="167"/>
      <c r="S95" s="184"/>
    </row>
    <row r="96" spans="1:19" s="93" customFormat="1" ht="14.4" x14ac:dyDescent="0.25">
      <c r="A96" s="141"/>
      <c r="B96" s="141"/>
      <c r="C96" s="218"/>
      <c r="D96" s="284"/>
      <c r="E96" s="260"/>
      <c r="F96" s="156"/>
      <c r="G96" s="283"/>
      <c r="H96" s="232"/>
      <c r="I96" s="17" t="s">
        <v>87</v>
      </c>
      <c r="J96" s="114" t="s">
        <v>152</v>
      </c>
      <c r="K96" s="114" t="s">
        <v>315</v>
      </c>
      <c r="L96" s="275"/>
      <c r="M96" s="287"/>
      <c r="N96" s="145"/>
      <c r="O96" s="143"/>
      <c r="P96" s="145"/>
      <c r="Q96" s="143"/>
      <c r="R96" s="145"/>
      <c r="S96" s="143"/>
    </row>
    <row r="97" spans="1:21" s="93" customFormat="1" ht="36" customHeight="1" x14ac:dyDescent="0.25">
      <c r="A97" s="141">
        <v>32</v>
      </c>
      <c r="B97" s="141" t="s">
        <v>626</v>
      </c>
      <c r="C97" s="218" t="s">
        <v>627</v>
      </c>
      <c r="D97" s="284" t="s">
        <v>651</v>
      </c>
      <c r="E97" s="260">
        <v>24</v>
      </c>
      <c r="F97" s="156" t="s">
        <v>628</v>
      </c>
      <c r="G97" s="283" t="s">
        <v>629</v>
      </c>
      <c r="H97" s="283" t="s">
        <v>624</v>
      </c>
      <c r="I97" s="17" t="s">
        <v>630</v>
      </c>
      <c r="J97" s="118" t="s">
        <v>128</v>
      </c>
      <c r="K97" s="118" t="s">
        <v>67</v>
      </c>
      <c r="L97" s="274">
        <v>106</v>
      </c>
      <c r="M97" s="285">
        <v>704326.47</v>
      </c>
      <c r="N97" s="144">
        <v>598677.49</v>
      </c>
      <c r="O97" s="142">
        <v>0.85</v>
      </c>
      <c r="P97" s="144">
        <v>91562.44</v>
      </c>
      <c r="Q97" s="142">
        <v>0.13</v>
      </c>
      <c r="R97" s="144">
        <v>14086.54</v>
      </c>
      <c r="S97" s="142">
        <v>0.02</v>
      </c>
    </row>
    <row r="98" spans="1:21" s="93" customFormat="1" ht="44.4" customHeight="1" x14ac:dyDescent="0.25">
      <c r="A98" s="141"/>
      <c r="B98" s="141"/>
      <c r="C98" s="218"/>
      <c r="D98" s="284"/>
      <c r="E98" s="260"/>
      <c r="F98" s="156"/>
      <c r="G98" s="283"/>
      <c r="H98" s="283"/>
      <c r="I98" s="17" t="s">
        <v>631</v>
      </c>
      <c r="J98" s="118" t="s">
        <v>128</v>
      </c>
      <c r="K98" s="118" t="s">
        <v>67</v>
      </c>
      <c r="L98" s="288"/>
      <c r="M98" s="286"/>
      <c r="N98" s="167"/>
      <c r="O98" s="184"/>
      <c r="P98" s="167"/>
      <c r="Q98" s="184"/>
      <c r="R98" s="167"/>
      <c r="S98" s="184"/>
    </row>
    <row r="99" spans="1:21" s="93" customFormat="1" ht="40.950000000000003" customHeight="1" x14ac:dyDescent="0.25">
      <c r="A99" s="141"/>
      <c r="B99" s="141"/>
      <c r="C99" s="218"/>
      <c r="D99" s="284"/>
      <c r="E99" s="260"/>
      <c r="F99" s="156"/>
      <c r="G99" s="283"/>
      <c r="H99" s="283"/>
      <c r="I99" s="17" t="s">
        <v>632</v>
      </c>
      <c r="J99" s="118" t="s">
        <v>152</v>
      </c>
      <c r="K99" s="118" t="s">
        <v>74</v>
      </c>
      <c r="L99" s="275"/>
      <c r="M99" s="287"/>
      <c r="N99" s="145"/>
      <c r="O99" s="143"/>
      <c r="P99" s="145"/>
      <c r="Q99" s="143"/>
      <c r="R99" s="145"/>
      <c r="S99" s="143"/>
    </row>
    <row r="100" spans="1:21" s="93" customFormat="1" ht="32.4" customHeight="1" x14ac:dyDescent="0.25">
      <c r="A100" s="141">
        <v>33</v>
      </c>
      <c r="B100" s="141" t="s">
        <v>655</v>
      </c>
      <c r="C100" s="218" t="s">
        <v>656</v>
      </c>
      <c r="D100" s="284" t="s">
        <v>661</v>
      </c>
      <c r="E100" s="260">
        <v>24</v>
      </c>
      <c r="F100" s="156" t="s">
        <v>657</v>
      </c>
      <c r="G100" s="283" t="s">
        <v>658</v>
      </c>
      <c r="H100" s="283" t="s">
        <v>624</v>
      </c>
      <c r="I100" s="17" t="s">
        <v>659</v>
      </c>
      <c r="J100" s="123" t="s">
        <v>152</v>
      </c>
      <c r="K100" s="123" t="s">
        <v>200</v>
      </c>
      <c r="L100" s="274">
        <v>102</v>
      </c>
      <c r="M100" s="285">
        <v>495907.75</v>
      </c>
      <c r="N100" s="144">
        <v>421521.57</v>
      </c>
      <c r="O100" s="142">
        <v>0.85</v>
      </c>
      <c r="P100" s="144">
        <v>64468.01</v>
      </c>
      <c r="Q100" s="142">
        <v>0.13</v>
      </c>
      <c r="R100" s="144">
        <v>9918.17</v>
      </c>
      <c r="S100" s="142">
        <v>0.02</v>
      </c>
    </row>
    <row r="101" spans="1:21" s="93" customFormat="1" ht="30" customHeight="1" x14ac:dyDescent="0.25">
      <c r="A101" s="141"/>
      <c r="B101" s="141"/>
      <c r="C101" s="218"/>
      <c r="D101" s="284"/>
      <c r="E101" s="260"/>
      <c r="F101" s="156"/>
      <c r="G101" s="283"/>
      <c r="H101" s="283"/>
      <c r="I101" s="17" t="s">
        <v>605</v>
      </c>
      <c r="J101" s="123" t="s">
        <v>152</v>
      </c>
      <c r="K101" s="123" t="s">
        <v>610</v>
      </c>
      <c r="L101" s="288"/>
      <c r="M101" s="286"/>
      <c r="N101" s="167"/>
      <c r="O101" s="184"/>
      <c r="P101" s="167"/>
      <c r="Q101" s="184"/>
      <c r="R101" s="167"/>
      <c r="S101" s="184"/>
    </row>
    <row r="102" spans="1:21" s="93" customFormat="1" ht="43.2" x14ac:dyDescent="0.25">
      <c r="A102" s="141"/>
      <c r="B102" s="141"/>
      <c r="C102" s="218"/>
      <c r="D102" s="284"/>
      <c r="E102" s="260"/>
      <c r="F102" s="156"/>
      <c r="G102" s="283"/>
      <c r="H102" s="283"/>
      <c r="I102" s="17" t="s">
        <v>660</v>
      </c>
      <c r="J102" s="123" t="s">
        <v>128</v>
      </c>
      <c r="K102" s="123" t="s">
        <v>67</v>
      </c>
      <c r="L102" s="275"/>
      <c r="M102" s="287"/>
      <c r="N102" s="145"/>
      <c r="O102" s="143"/>
      <c r="P102" s="145"/>
      <c r="Q102" s="143"/>
      <c r="R102" s="145"/>
      <c r="S102" s="143"/>
    </row>
    <row r="103" spans="1:21" ht="42" customHeight="1" x14ac:dyDescent="0.25">
      <c r="A103" s="177" t="s">
        <v>309</v>
      </c>
      <c r="B103" s="178"/>
      <c r="C103" s="178"/>
      <c r="D103" s="178"/>
      <c r="E103" s="178"/>
      <c r="F103" s="178"/>
      <c r="G103" s="178"/>
      <c r="H103" s="178"/>
      <c r="I103" s="178"/>
      <c r="J103" s="178"/>
      <c r="K103" s="179"/>
      <c r="L103" s="19"/>
      <c r="M103" s="28">
        <f>SUM(M8:M102)</f>
        <v>16696000.010000002</v>
      </c>
      <c r="N103" s="28">
        <f t="shared" ref="N103:R103" si="0">SUM(N8:N102)</f>
        <v>14191599.974499999</v>
      </c>
      <c r="O103" s="28"/>
      <c r="P103" s="28">
        <f t="shared" si="0"/>
        <v>2170475.8221</v>
      </c>
      <c r="Q103" s="28"/>
      <c r="R103" s="28">
        <f t="shared" si="0"/>
        <v>333924.21339999989</v>
      </c>
      <c r="S103" s="28"/>
    </row>
    <row r="104" spans="1:21" ht="21" customHeight="1" thickBot="1" x14ac:dyDescent="0.35">
      <c r="A104" s="224" t="s">
        <v>310</v>
      </c>
      <c r="B104" s="225"/>
      <c r="C104" s="225"/>
      <c r="D104" s="225"/>
      <c r="E104" s="225"/>
      <c r="F104" s="225"/>
      <c r="G104" s="225"/>
      <c r="H104" s="225"/>
      <c r="I104" s="225"/>
      <c r="J104" s="225"/>
      <c r="K104" s="226"/>
      <c r="L104" s="31"/>
      <c r="M104" s="62">
        <f>M103</f>
        <v>16696000.010000002</v>
      </c>
      <c r="N104" s="62">
        <f>N103</f>
        <v>14191599.974499999</v>
      </c>
      <c r="O104" s="63"/>
      <c r="P104" s="62">
        <f>P103</f>
        <v>2170475.8221</v>
      </c>
      <c r="Q104" s="63"/>
      <c r="R104" s="62">
        <f>R103</f>
        <v>333924.21339999989</v>
      </c>
      <c r="S104" s="33"/>
      <c r="T104" s="25"/>
      <c r="U104" s="25"/>
    </row>
    <row r="105" spans="1:21" x14ac:dyDescent="0.25">
      <c r="M105" s="25"/>
      <c r="N105" s="25"/>
    </row>
    <row r="106" spans="1:21" x14ac:dyDescent="0.25">
      <c r="A106" s="262" t="s">
        <v>703</v>
      </c>
      <c r="B106" s="263"/>
      <c r="C106" s="263"/>
      <c r="D106" s="263"/>
      <c r="E106" s="263"/>
      <c r="F106" s="263"/>
      <c r="G106" s="263"/>
      <c r="H106" s="263"/>
      <c r="I106" s="263"/>
      <c r="J106" s="263"/>
      <c r="K106" s="263"/>
      <c r="L106" s="263"/>
      <c r="M106" s="263"/>
      <c r="N106" s="263"/>
      <c r="O106" s="263"/>
      <c r="P106" s="263"/>
      <c r="Q106" s="263"/>
      <c r="R106" s="263"/>
      <c r="S106" s="263"/>
    </row>
    <row r="107" spans="1:21" x14ac:dyDescent="0.25">
      <c r="A107" s="263"/>
      <c r="B107" s="263"/>
      <c r="C107" s="263"/>
      <c r="D107" s="263"/>
      <c r="E107" s="263"/>
      <c r="F107" s="263"/>
      <c r="G107" s="263"/>
      <c r="H107" s="263"/>
      <c r="I107" s="263"/>
      <c r="J107" s="263"/>
      <c r="K107" s="263"/>
      <c r="L107" s="263"/>
      <c r="M107" s="263"/>
      <c r="N107" s="263"/>
      <c r="O107" s="263"/>
      <c r="P107" s="263"/>
      <c r="Q107" s="263"/>
      <c r="R107" s="263"/>
      <c r="S107" s="263"/>
    </row>
    <row r="113" spans="16:19" x14ac:dyDescent="0.25">
      <c r="S113" s="25"/>
    </row>
    <row r="120" spans="16:19" x14ac:dyDescent="0.25">
      <c r="P120" s="25"/>
    </row>
  </sheetData>
  <autoFilter ref="A1:S104"/>
  <mergeCells count="546">
    <mergeCell ref="H97:H99"/>
    <mergeCell ref="G97:G99"/>
    <mergeCell ref="F97:F99"/>
    <mergeCell ref="E97:E99"/>
    <mergeCell ref="D97:D99"/>
    <mergeCell ref="C97:C99"/>
    <mergeCell ref="B97:B99"/>
    <mergeCell ref="A97:A99"/>
    <mergeCell ref="S97:S99"/>
    <mergeCell ref="R97:R99"/>
    <mergeCell ref="Q97:Q99"/>
    <mergeCell ref="P97:P99"/>
    <mergeCell ref="O97:O99"/>
    <mergeCell ref="N97:N99"/>
    <mergeCell ref="M97:M99"/>
    <mergeCell ref="L97:L99"/>
    <mergeCell ref="G93:G96"/>
    <mergeCell ref="F93:F96"/>
    <mergeCell ref="E93:E96"/>
    <mergeCell ref="D93:D96"/>
    <mergeCell ref="C93:C96"/>
    <mergeCell ref="B93:B96"/>
    <mergeCell ref="A93:A96"/>
    <mergeCell ref="S93:S96"/>
    <mergeCell ref="R93:R96"/>
    <mergeCell ref="Q93:Q96"/>
    <mergeCell ref="P93:P96"/>
    <mergeCell ref="O93:O96"/>
    <mergeCell ref="N93:N96"/>
    <mergeCell ref="M93:M96"/>
    <mergeCell ref="L93:L96"/>
    <mergeCell ref="G82:G85"/>
    <mergeCell ref="F82:F85"/>
    <mergeCell ref="E82:E85"/>
    <mergeCell ref="D82:D85"/>
    <mergeCell ref="C82:C85"/>
    <mergeCell ref="B82:B85"/>
    <mergeCell ref="A82:A85"/>
    <mergeCell ref="S82:S85"/>
    <mergeCell ref="R82:R85"/>
    <mergeCell ref="Q82:Q85"/>
    <mergeCell ref="P82:P85"/>
    <mergeCell ref="O82:O85"/>
    <mergeCell ref="N82:N85"/>
    <mergeCell ref="M82:M85"/>
    <mergeCell ref="L82:L85"/>
    <mergeCell ref="S78:S81"/>
    <mergeCell ref="R78:R81"/>
    <mergeCell ref="Q78:Q81"/>
    <mergeCell ref="D78:D81"/>
    <mergeCell ref="C78:C81"/>
    <mergeCell ref="B78:B81"/>
    <mergeCell ref="A78:A81"/>
    <mergeCell ref="G78:G81"/>
    <mergeCell ref="F78:F81"/>
    <mergeCell ref="E78:E81"/>
    <mergeCell ref="P78:P81"/>
    <mergeCell ref="O78:O81"/>
    <mergeCell ref="N78:N81"/>
    <mergeCell ref="M78:M81"/>
    <mergeCell ref="L78:L81"/>
    <mergeCell ref="G71:G73"/>
    <mergeCell ref="F71:F73"/>
    <mergeCell ref="E71:E73"/>
    <mergeCell ref="D71:D73"/>
    <mergeCell ref="C71:C73"/>
    <mergeCell ref="B71:B73"/>
    <mergeCell ref="A71:A73"/>
    <mergeCell ref="S71:S73"/>
    <mergeCell ref="R71:R73"/>
    <mergeCell ref="Q71:Q73"/>
    <mergeCell ref="P71:P73"/>
    <mergeCell ref="O71:O73"/>
    <mergeCell ref="N71:N73"/>
    <mergeCell ref="M71:M73"/>
    <mergeCell ref="L71:L73"/>
    <mergeCell ref="S64:S66"/>
    <mergeCell ref="R64:R66"/>
    <mergeCell ref="Q64:Q66"/>
    <mergeCell ref="P64:P66"/>
    <mergeCell ref="O64:O66"/>
    <mergeCell ref="N64:N66"/>
    <mergeCell ref="M64:M66"/>
    <mergeCell ref="L64:L66"/>
    <mergeCell ref="N67:N70"/>
    <mergeCell ref="M67:M70"/>
    <mergeCell ref="L67:L70"/>
    <mergeCell ref="O67:O70"/>
    <mergeCell ref="S67:S70"/>
    <mergeCell ref="R67:R70"/>
    <mergeCell ref="Q67:Q70"/>
    <mergeCell ref="P67:P70"/>
    <mergeCell ref="G64:G66"/>
    <mergeCell ref="F64:F66"/>
    <mergeCell ref="E64:E66"/>
    <mergeCell ref="D64:D66"/>
    <mergeCell ref="C64:C66"/>
    <mergeCell ref="B64:B66"/>
    <mergeCell ref="A64:A66"/>
    <mergeCell ref="G67:G70"/>
    <mergeCell ref="F67:F70"/>
    <mergeCell ref="E67:E70"/>
    <mergeCell ref="D67:D70"/>
    <mergeCell ref="C67:C70"/>
    <mergeCell ref="B67:B70"/>
    <mergeCell ref="A67:A70"/>
    <mergeCell ref="G56:G58"/>
    <mergeCell ref="F56:F58"/>
    <mergeCell ref="E56:E58"/>
    <mergeCell ref="D56:D58"/>
    <mergeCell ref="C56:C58"/>
    <mergeCell ref="B56:B58"/>
    <mergeCell ref="A56:A58"/>
    <mergeCell ref="S56:S58"/>
    <mergeCell ref="R56:R58"/>
    <mergeCell ref="Q56:Q58"/>
    <mergeCell ref="P56:P58"/>
    <mergeCell ref="O56:O58"/>
    <mergeCell ref="N56:N58"/>
    <mergeCell ref="M56:M58"/>
    <mergeCell ref="L56:L58"/>
    <mergeCell ref="S46:S48"/>
    <mergeCell ref="O53:O55"/>
    <mergeCell ref="O49:O52"/>
    <mergeCell ref="P53:P55"/>
    <mergeCell ref="P49:P52"/>
    <mergeCell ref="Q53:Q55"/>
    <mergeCell ref="Q49:Q52"/>
    <mergeCell ref="R53:R55"/>
    <mergeCell ref="R49:R52"/>
    <mergeCell ref="S53:S55"/>
    <mergeCell ref="S49:S52"/>
    <mergeCell ref="G53:G55"/>
    <mergeCell ref="F53:F55"/>
    <mergeCell ref="E53:E55"/>
    <mergeCell ref="D53:D55"/>
    <mergeCell ref="C53:C55"/>
    <mergeCell ref="B53:B55"/>
    <mergeCell ref="A53:A55"/>
    <mergeCell ref="R46:R48"/>
    <mergeCell ref="Q46:Q48"/>
    <mergeCell ref="P46:P48"/>
    <mergeCell ref="O46:O48"/>
    <mergeCell ref="N46:N48"/>
    <mergeCell ref="M46:M48"/>
    <mergeCell ref="L46:L48"/>
    <mergeCell ref="N53:N55"/>
    <mergeCell ref="M53:M55"/>
    <mergeCell ref="L53:L55"/>
    <mergeCell ref="L49:L52"/>
    <mergeCell ref="M49:M52"/>
    <mergeCell ref="N49:N52"/>
    <mergeCell ref="G46:G48"/>
    <mergeCell ref="F46:F48"/>
    <mergeCell ref="E46:E48"/>
    <mergeCell ref="D46:D48"/>
    <mergeCell ref="C46:C48"/>
    <mergeCell ref="B46:B48"/>
    <mergeCell ref="A46:A48"/>
    <mergeCell ref="G49:G52"/>
    <mergeCell ref="F49:F52"/>
    <mergeCell ref="E49:E52"/>
    <mergeCell ref="D49:D52"/>
    <mergeCell ref="C49:C52"/>
    <mergeCell ref="B49:B52"/>
    <mergeCell ref="A49:A52"/>
    <mergeCell ref="S37:S38"/>
    <mergeCell ref="R37:R38"/>
    <mergeCell ref="Q37:Q38"/>
    <mergeCell ref="G37:G38"/>
    <mergeCell ref="F37:F38"/>
    <mergeCell ref="E37:E38"/>
    <mergeCell ref="D37:D38"/>
    <mergeCell ref="C37:C38"/>
    <mergeCell ref="B37:B38"/>
    <mergeCell ref="A37:A38"/>
    <mergeCell ref="P37:P38"/>
    <mergeCell ref="O37:O38"/>
    <mergeCell ref="N37:N38"/>
    <mergeCell ref="M37:M38"/>
    <mergeCell ref="L37:L38"/>
    <mergeCell ref="B35:B36"/>
    <mergeCell ref="A35:A36"/>
    <mergeCell ref="G35:G36"/>
    <mergeCell ref="F35:F36"/>
    <mergeCell ref="E35:E36"/>
    <mergeCell ref="D35:D36"/>
    <mergeCell ref="M35:M36"/>
    <mergeCell ref="L35:L36"/>
    <mergeCell ref="P35:P36"/>
    <mergeCell ref="O35:O36"/>
    <mergeCell ref="N35:N36"/>
    <mergeCell ref="H35:H36"/>
    <mergeCell ref="H37:H38"/>
    <mergeCell ref="S35:S36"/>
    <mergeCell ref="R35:R36"/>
    <mergeCell ref="Q35:Q36"/>
    <mergeCell ref="C35:C36"/>
    <mergeCell ref="G23:G24"/>
    <mergeCell ref="F23:F24"/>
    <mergeCell ref="E23:E24"/>
    <mergeCell ref="D23:D24"/>
    <mergeCell ref="C23:C24"/>
    <mergeCell ref="G25:G26"/>
    <mergeCell ref="F25:F26"/>
    <mergeCell ref="E25:E26"/>
    <mergeCell ref="D25:D26"/>
    <mergeCell ref="C25:C26"/>
    <mergeCell ref="R25:R26"/>
    <mergeCell ref="Q25:Q26"/>
    <mergeCell ref="P25:P26"/>
    <mergeCell ref="O25:O26"/>
    <mergeCell ref="N25:N26"/>
    <mergeCell ref="M25:M26"/>
    <mergeCell ref="S25:S26"/>
    <mergeCell ref="S27:S28"/>
    <mergeCell ref="R27:R28"/>
    <mergeCell ref="Q27:Q28"/>
    <mergeCell ref="B23:B24"/>
    <mergeCell ref="A23:A24"/>
    <mergeCell ref="S23:S24"/>
    <mergeCell ref="R23:R24"/>
    <mergeCell ref="Q23:Q24"/>
    <mergeCell ref="P23:P24"/>
    <mergeCell ref="O23:O24"/>
    <mergeCell ref="N23:N24"/>
    <mergeCell ref="M23:M24"/>
    <mergeCell ref="L23:L24"/>
    <mergeCell ref="H23:H24"/>
    <mergeCell ref="B21:B22"/>
    <mergeCell ref="A21:A22"/>
    <mergeCell ref="S21:S22"/>
    <mergeCell ref="R21:R22"/>
    <mergeCell ref="Q21:Q22"/>
    <mergeCell ref="P21:P22"/>
    <mergeCell ref="O21:O22"/>
    <mergeCell ref="N21:N22"/>
    <mergeCell ref="M21:M22"/>
    <mergeCell ref="L21:L22"/>
    <mergeCell ref="G21:G22"/>
    <mergeCell ref="F21:F22"/>
    <mergeCell ref="E21:E22"/>
    <mergeCell ref="D21:D22"/>
    <mergeCell ref="C21:C22"/>
    <mergeCell ref="H21:H22"/>
    <mergeCell ref="B19:B20"/>
    <mergeCell ref="A19:A20"/>
    <mergeCell ref="S19:S20"/>
    <mergeCell ref="R19:R20"/>
    <mergeCell ref="Q19:Q20"/>
    <mergeCell ref="P19:P20"/>
    <mergeCell ref="O19:O20"/>
    <mergeCell ref="N19:N20"/>
    <mergeCell ref="M19:M20"/>
    <mergeCell ref="L19:L20"/>
    <mergeCell ref="G19:G20"/>
    <mergeCell ref="F19:F20"/>
    <mergeCell ref="E19:E20"/>
    <mergeCell ref="D19:D20"/>
    <mergeCell ref="C19:C20"/>
    <mergeCell ref="H19:H20"/>
    <mergeCell ref="M1:R1"/>
    <mergeCell ref="A1:A2"/>
    <mergeCell ref="B1:B2"/>
    <mergeCell ref="C1:C2"/>
    <mergeCell ref="D1:D2"/>
    <mergeCell ref="E1:E2"/>
    <mergeCell ref="F1:F2"/>
    <mergeCell ref="G1:G2"/>
    <mergeCell ref="I1:I2"/>
    <mergeCell ref="J1:J2"/>
    <mergeCell ref="K1:K2"/>
    <mergeCell ref="L1:L2"/>
    <mergeCell ref="H1:H2"/>
    <mergeCell ref="A6:S6"/>
    <mergeCell ref="A7:S7"/>
    <mergeCell ref="A8:A9"/>
    <mergeCell ref="B8:B9"/>
    <mergeCell ref="C8:C9"/>
    <mergeCell ref="D8:D9"/>
    <mergeCell ref="E8:E9"/>
    <mergeCell ref="F8:F9"/>
    <mergeCell ref="G8:G9"/>
    <mergeCell ref="L8:L9"/>
    <mergeCell ref="H8:H9"/>
    <mergeCell ref="S16:S18"/>
    <mergeCell ref="A103:K103"/>
    <mergeCell ref="A104:K104"/>
    <mergeCell ref="A106:S107"/>
    <mergeCell ref="S8:S9"/>
    <mergeCell ref="M8:M9"/>
    <mergeCell ref="N8:N9"/>
    <mergeCell ref="O8:O9"/>
    <mergeCell ref="P8:P9"/>
    <mergeCell ref="Q8:Q9"/>
    <mergeCell ref="R8:R9"/>
    <mergeCell ref="G10:G11"/>
    <mergeCell ref="F10:F11"/>
    <mergeCell ref="E10:E11"/>
    <mergeCell ref="D10:D11"/>
    <mergeCell ref="C10:C11"/>
    <mergeCell ref="B10:B11"/>
    <mergeCell ref="G12:G15"/>
    <mergeCell ref="F12:F15"/>
    <mergeCell ref="E12:E15"/>
    <mergeCell ref="D12:D15"/>
    <mergeCell ref="C12:C15"/>
    <mergeCell ref="F16:F18"/>
    <mergeCell ref="E16:E18"/>
    <mergeCell ref="S10:S11"/>
    <mergeCell ref="R10:R11"/>
    <mergeCell ref="Q10:Q11"/>
    <mergeCell ref="P10:P11"/>
    <mergeCell ref="O10:O11"/>
    <mergeCell ref="N10:N11"/>
    <mergeCell ref="M10:M11"/>
    <mergeCell ref="L10:L11"/>
    <mergeCell ref="S12:S15"/>
    <mergeCell ref="R12:R15"/>
    <mergeCell ref="Q12:Q15"/>
    <mergeCell ref="P12:P15"/>
    <mergeCell ref="O12:O15"/>
    <mergeCell ref="N12:N15"/>
    <mergeCell ref="M12:M15"/>
    <mergeCell ref="L12:L15"/>
    <mergeCell ref="R16:R18"/>
    <mergeCell ref="Q16:Q18"/>
    <mergeCell ref="P16:P18"/>
    <mergeCell ref="O16:O18"/>
    <mergeCell ref="N16:N18"/>
    <mergeCell ref="M16:M18"/>
    <mergeCell ref="L16:L18"/>
    <mergeCell ref="C16:C18"/>
    <mergeCell ref="A10:A11"/>
    <mergeCell ref="B12:B15"/>
    <mergeCell ref="A12:A15"/>
    <mergeCell ref="B16:B18"/>
    <mergeCell ref="A16:A18"/>
    <mergeCell ref="G16:G18"/>
    <mergeCell ref="D16:D18"/>
    <mergeCell ref="H10:H11"/>
    <mergeCell ref="H12:H15"/>
    <mergeCell ref="H16:H18"/>
    <mergeCell ref="B25:B26"/>
    <mergeCell ref="A25:A26"/>
    <mergeCell ref="L29:L32"/>
    <mergeCell ref="L27:L28"/>
    <mergeCell ref="L25:L26"/>
    <mergeCell ref="G29:G32"/>
    <mergeCell ref="F29:F32"/>
    <mergeCell ref="E29:E32"/>
    <mergeCell ref="D29:D32"/>
    <mergeCell ref="C29:C32"/>
    <mergeCell ref="B29:B32"/>
    <mergeCell ref="A29:A32"/>
    <mergeCell ref="A27:A28"/>
    <mergeCell ref="B27:B28"/>
    <mergeCell ref="C27:C28"/>
    <mergeCell ref="D27:D28"/>
    <mergeCell ref="E27:E28"/>
    <mergeCell ref="F27:F28"/>
    <mergeCell ref="G27:G28"/>
    <mergeCell ref="H25:H26"/>
    <mergeCell ref="P27:P28"/>
    <mergeCell ref="O27:O28"/>
    <mergeCell ref="N27:N28"/>
    <mergeCell ref="M27:M28"/>
    <mergeCell ref="C33:C34"/>
    <mergeCell ref="B33:B34"/>
    <mergeCell ref="A33:A34"/>
    <mergeCell ref="N33:N34"/>
    <mergeCell ref="M33:M34"/>
    <mergeCell ref="L33:L34"/>
    <mergeCell ref="G33:G34"/>
    <mergeCell ref="F33:F34"/>
    <mergeCell ref="E33:E34"/>
    <mergeCell ref="D33:D34"/>
    <mergeCell ref="H27:H28"/>
    <mergeCell ref="H29:H32"/>
    <mergeCell ref="H33:H34"/>
    <mergeCell ref="S29:S32"/>
    <mergeCell ref="R29:R32"/>
    <mergeCell ref="Q29:Q32"/>
    <mergeCell ref="P29:P32"/>
    <mergeCell ref="O29:O32"/>
    <mergeCell ref="N29:N32"/>
    <mergeCell ref="M29:M32"/>
    <mergeCell ref="S33:S34"/>
    <mergeCell ref="R33:R34"/>
    <mergeCell ref="Q33:Q34"/>
    <mergeCell ref="P33:P34"/>
    <mergeCell ref="O33:O34"/>
    <mergeCell ref="G39:G40"/>
    <mergeCell ref="F39:F40"/>
    <mergeCell ref="E39:E40"/>
    <mergeCell ref="D39:D40"/>
    <mergeCell ref="C39:C40"/>
    <mergeCell ref="B39:B40"/>
    <mergeCell ref="A39:A40"/>
    <mergeCell ref="E41:E45"/>
    <mergeCell ref="D41:D45"/>
    <mergeCell ref="C41:C45"/>
    <mergeCell ref="B41:B45"/>
    <mergeCell ref="A41:A45"/>
    <mergeCell ref="F41:F45"/>
    <mergeCell ref="G41:G45"/>
    <mergeCell ref="S41:S45"/>
    <mergeCell ref="S39:S40"/>
    <mergeCell ref="O41:O45"/>
    <mergeCell ref="O39:O40"/>
    <mergeCell ref="N41:N45"/>
    <mergeCell ref="N39:N40"/>
    <mergeCell ref="M41:M45"/>
    <mergeCell ref="M39:M40"/>
    <mergeCell ref="L41:L45"/>
    <mergeCell ref="L39:L40"/>
    <mergeCell ref="R39:R40"/>
    <mergeCell ref="Q41:Q45"/>
    <mergeCell ref="Q39:Q40"/>
    <mergeCell ref="P41:P45"/>
    <mergeCell ref="P39:P40"/>
    <mergeCell ref="R41:R45"/>
    <mergeCell ref="G59:G61"/>
    <mergeCell ref="F59:F61"/>
    <mergeCell ref="E59:E61"/>
    <mergeCell ref="D59:D61"/>
    <mergeCell ref="C59:C61"/>
    <mergeCell ref="B59:B61"/>
    <mergeCell ref="A59:A61"/>
    <mergeCell ref="G62:G63"/>
    <mergeCell ref="F62:F63"/>
    <mergeCell ref="E62:E63"/>
    <mergeCell ref="D62:D63"/>
    <mergeCell ref="C62:C63"/>
    <mergeCell ref="B62:B63"/>
    <mergeCell ref="A62:A63"/>
    <mergeCell ref="M62:M63"/>
    <mergeCell ref="M59:M61"/>
    <mergeCell ref="L62:L63"/>
    <mergeCell ref="L59:L61"/>
    <mergeCell ref="S62:S63"/>
    <mergeCell ref="S59:S61"/>
    <mergeCell ref="R62:R63"/>
    <mergeCell ref="R59:R61"/>
    <mergeCell ref="Q62:Q63"/>
    <mergeCell ref="Q59:Q61"/>
    <mergeCell ref="P62:P63"/>
    <mergeCell ref="P59:P61"/>
    <mergeCell ref="O62:O63"/>
    <mergeCell ref="O59:O61"/>
    <mergeCell ref="N62:N63"/>
    <mergeCell ref="N59:N61"/>
    <mergeCell ref="N74:N77"/>
    <mergeCell ref="O74:O77"/>
    <mergeCell ref="P74:P77"/>
    <mergeCell ref="Q74:Q77"/>
    <mergeCell ref="R74:R77"/>
    <mergeCell ref="S74:S77"/>
    <mergeCell ref="A74:A77"/>
    <mergeCell ref="B74:B77"/>
    <mergeCell ref="C74:C77"/>
    <mergeCell ref="D74:D77"/>
    <mergeCell ref="E74:E77"/>
    <mergeCell ref="F74:F77"/>
    <mergeCell ref="G74:G77"/>
    <mergeCell ref="L74:L77"/>
    <mergeCell ref="M74:M77"/>
    <mergeCell ref="G86:G87"/>
    <mergeCell ref="F86:F87"/>
    <mergeCell ref="E86:E87"/>
    <mergeCell ref="D86:D87"/>
    <mergeCell ref="C86:C87"/>
    <mergeCell ref="B86:B87"/>
    <mergeCell ref="A86:A87"/>
    <mergeCell ref="S86:S87"/>
    <mergeCell ref="R86:R87"/>
    <mergeCell ref="Q86:Q87"/>
    <mergeCell ref="P86:P87"/>
    <mergeCell ref="O86:O87"/>
    <mergeCell ref="N86:N87"/>
    <mergeCell ref="M86:M87"/>
    <mergeCell ref="L86:L87"/>
    <mergeCell ref="A91:A92"/>
    <mergeCell ref="A88:A90"/>
    <mergeCell ref="G88:G90"/>
    <mergeCell ref="F88:F90"/>
    <mergeCell ref="E88:E90"/>
    <mergeCell ref="D88:D90"/>
    <mergeCell ref="C88:C90"/>
    <mergeCell ref="B88:B90"/>
    <mergeCell ref="G91:G92"/>
    <mergeCell ref="F91:F92"/>
    <mergeCell ref="E91:E92"/>
    <mergeCell ref="D91:D92"/>
    <mergeCell ref="C91:C92"/>
    <mergeCell ref="B91:B92"/>
    <mergeCell ref="R88:R90"/>
    <mergeCell ref="Q88:Q90"/>
    <mergeCell ref="P88:P90"/>
    <mergeCell ref="O88:O90"/>
    <mergeCell ref="N88:N90"/>
    <mergeCell ref="M88:M90"/>
    <mergeCell ref="L88:L90"/>
    <mergeCell ref="S88:S90"/>
    <mergeCell ref="L91:L92"/>
    <mergeCell ref="M91:M92"/>
    <mergeCell ref="N91:N92"/>
    <mergeCell ref="O91:O92"/>
    <mergeCell ref="P91:P92"/>
    <mergeCell ref="Q91:Q92"/>
    <mergeCell ref="R91:R92"/>
    <mergeCell ref="S91:S92"/>
    <mergeCell ref="H39:H40"/>
    <mergeCell ref="H41:H45"/>
    <mergeCell ref="H46:H48"/>
    <mergeCell ref="H49:H52"/>
    <mergeCell ref="H53:H55"/>
    <mergeCell ref="H56:H58"/>
    <mergeCell ref="H59:H61"/>
    <mergeCell ref="H62:H63"/>
    <mergeCell ref="H64:H66"/>
    <mergeCell ref="H67:H70"/>
    <mergeCell ref="H71:H73"/>
    <mergeCell ref="H74:H77"/>
    <mergeCell ref="H78:H81"/>
    <mergeCell ref="H82:H85"/>
    <mergeCell ref="H86:H87"/>
    <mergeCell ref="H88:H90"/>
    <mergeCell ref="H91:H92"/>
    <mergeCell ref="H93:H96"/>
    <mergeCell ref="H100:H102"/>
    <mergeCell ref="G100:G102"/>
    <mergeCell ref="F100:F102"/>
    <mergeCell ref="E100:E102"/>
    <mergeCell ref="D100:D102"/>
    <mergeCell ref="C100:C102"/>
    <mergeCell ref="B100:B102"/>
    <mergeCell ref="A100:A102"/>
    <mergeCell ref="S100:S102"/>
    <mergeCell ref="R100:R102"/>
    <mergeCell ref="Q100:Q102"/>
    <mergeCell ref="P100:P102"/>
    <mergeCell ref="O100:O102"/>
    <mergeCell ref="N100:N102"/>
    <mergeCell ref="M100:M102"/>
    <mergeCell ref="L100:L102"/>
  </mergeCells>
  <pageMargins left="0.7" right="0.7" top="0.49" bottom="0.53" header="0.3"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34" max="17" man="1"/>
    <brk id="70"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view="pageBreakPreview" zoomScale="80" zoomScaleNormal="100" zoomScaleSheetLayoutView="80" zoomScalePageLayoutView="82" workbookViewId="0">
      <selection sqref="A1:A2"/>
    </sheetView>
  </sheetViews>
  <sheetFormatPr defaultRowHeight="13.2" x14ac:dyDescent="0.25"/>
  <cols>
    <col min="1" max="1" width="11.33203125" style="2" customWidth="1"/>
    <col min="2" max="2" width="19.44140625" style="2" customWidth="1"/>
    <col min="3" max="3" width="38.88671875" style="22" customWidth="1"/>
    <col min="4" max="4" width="34" style="23" customWidth="1"/>
    <col min="5" max="5" width="22.5546875" style="2" customWidth="1"/>
    <col min="6" max="6" width="13.5546875" style="2" customWidth="1"/>
    <col min="7" max="7" width="14.109375" style="2" customWidth="1"/>
    <col min="8" max="8" width="17" style="2" customWidth="1"/>
    <col min="9" max="9" width="26.5546875" style="24"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195" t="s">
        <v>0</v>
      </c>
      <c r="B1" s="197" t="s">
        <v>1</v>
      </c>
      <c r="C1" s="148" t="s">
        <v>2</v>
      </c>
      <c r="D1" s="148" t="s">
        <v>3</v>
      </c>
      <c r="E1" s="148" t="s">
        <v>4</v>
      </c>
      <c r="F1" s="148" t="s">
        <v>5</v>
      </c>
      <c r="G1" s="148" t="s">
        <v>6</v>
      </c>
      <c r="H1" s="148" t="s">
        <v>621</v>
      </c>
      <c r="I1" s="148" t="s">
        <v>7</v>
      </c>
      <c r="J1" s="197" t="s">
        <v>8</v>
      </c>
      <c r="K1" s="197" t="s">
        <v>9</v>
      </c>
      <c r="L1" s="197" t="s">
        <v>10</v>
      </c>
      <c r="M1" s="192" t="s">
        <v>11</v>
      </c>
      <c r="N1" s="193"/>
      <c r="O1" s="193"/>
      <c r="P1" s="193"/>
      <c r="Q1" s="193"/>
      <c r="R1" s="194"/>
      <c r="S1" s="1"/>
    </row>
    <row r="2" spans="1:19" ht="81" customHeight="1" x14ac:dyDescent="0.25">
      <c r="A2" s="196"/>
      <c r="B2" s="198"/>
      <c r="C2" s="149"/>
      <c r="D2" s="149"/>
      <c r="E2" s="149"/>
      <c r="F2" s="149"/>
      <c r="G2" s="149"/>
      <c r="H2" s="149"/>
      <c r="I2" s="149"/>
      <c r="J2" s="198"/>
      <c r="K2" s="198"/>
      <c r="L2" s="198"/>
      <c r="M2" s="77" t="s">
        <v>12</v>
      </c>
      <c r="N2" s="77" t="s">
        <v>13</v>
      </c>
      <c r="O2" s="77" t="s">
        <v>14</v>
      </c>
      <c r="P2" s="77" t="s">
        <v>15</v>
      </c>
      <c r="Q2" s="77" t="s">
        <v>16</v>
      </c>
      <c r="R2" s="77" t="s">
        <v>17</v>
      </c>
      <c r="S2" s="4" t="s">
        <v>18</v>
      </c>
    </row>
    <row r="3" spans="1:19" ht="53.25" customHeight="1" x14ac:dyDescent="0.25">
      <c r="A3" s="76" t="s">
        <v>19</v>
      </c>
      <c r="B3" s="77" t="s">
        <v>20</v>
      </c>
      <c r="C3" s="78" t="s">
        <v>21</v>
      </c>
      <c r="D3" s="78" t="s">
        <v>22</v>
      </c>
      <c r="E3" s="78" t="s">
        <v>23</v>
      </c>
      <c r="F3" s="78" t="s">
        <v>24</v>
      </c>
      <c r="G3" s="78" t="s">
        <v>25</v>
      </c>
      <c r="H3" s="117" t="s">
        <v>622</v>
      </c>
      <c r="I3" s="78" t="s">
        <v>26</v>
      </c>
      <c r="J3" s="77" t="s">
        <v>27</v>
      </c>
      <c r="K3" s="77" t="s">
        <v>28</v>
      </c>
      <c r="L3" s="77" t="s">
        <v>29</v>
      </c>
      <c r="M3" s="77" t="s">
        <v>30</v>
      </c>
      <c r="N3" s="77" t="s">
        <v>31</v>
      </c>
      <c r="O3" s="77" t="s">
        <v>32</v>
      </c>
      <c r="P3" s="77" t="s">
        <v>33</v>
      </c>
      <c r="Q3" s="77" t="s">
        <v>34</v>
      </c>
      <c r="R3" s="77" t="s">
        <v>35</v>
      </c>
      <c r="S3" s="7" t="s">
        <v>36</v>
      </c>
    </row>
    <row r="4" spans="1:19" ht="69.75" customHeight="1" x14ac:dyDescent="0.25">
      <c r="A4" s="76" t="s">
        <v>37</v>
      </c>
      <c r="B4" s="77" t="s">
        <v>38</v>
      </c>
      <c r="C4" s="78" t="s">
        <v>39</v>
      </c>
      <c r="D4" s="78" t="s">
        <v>40</v>
      </c>
      <c r="E4" s="78" t="s">
        <v>41</v>
      </c>
      <c r="F4" s="78" t="s">
        <v>42</v>
      </c>
      <c r="G4" s="78" t="s">
        <v>43</v>
      </c>
      <c r="H4" s="117" t="s">
        <v>666</v>
      </c>
      <c r="I4" s="78" t="s">
        <v>44</v>
      </c>
      <c r="J4" s="77" t="s">
        <v>45</v>
      </c>
      <c r="K4" s="77" t="s">
        <v>46</v>
      </c>
      <c r="L4" s="77" t="s">
        <v>47</v>
      </c>
      <c r="M4" s="77" t="s">
        <v>48</v>
      </c>
      <c r="N4" s="77" t="s">
        <v>49</v>
      </c>
      <c r="O4" s="77" t="s">
        <v>50</v>
      </c>
      <c r="P4" s="77" t="s">
        <v>51</v>
      </c>
      <c r="Q4" s="77" t="s">
        <v>52</v>
      </c>
      <c r="R4" s="77"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199" t="s">
        <v>358</v>
      </c>
      <c r="B6" s="200"/>
      <c r="C6" s="200"/>
      <c r="D6" s="200"/>
      <c r="E6" s="200"/>
      <c r="F6" s="200"/>
      <c r="G6" s="200"/>
      <c r="H6" s="200"/>
      <c r="I6" s="200"/>
      <c r="J6" s="200"/>
      <c r="K6" s="200"/>
      <c r="L6" s="200"/>
      <c r="M6" s="200"/>
      <c r="N6" s="200"/>
      <c r="O6" s="200"/>
      <c r="P6" s="200"/>
      <c r="Q6" s="200"/>
      <c r="R6" s="200"/>
      <c r="S6" s="201"/>
    </row>
    <row r="7" spans="1:19" ht="20.25" customHeight="1" x14ac:dyDescent="0.25">
      <c r="A7" s="177" t="s">
        <v>359</v>
      </c>
      <c r="B7" s="178"/>
      <c r="C7" s="178"/>
      <c r="D7" s="178"/>
      <c r="E7" s="178"/>
      <c r="F7" s="178"/>
      <c r="G7" s="178"/>
      <c r="H7" s="178"/>
      <c r="I7" s="178"/>
      <c r="J7" s="178"/>
      <c r="K7" s="178"/>
      <c r="L7" s="178"/>
      <c r="M7" s="178"/>
      <c r="N7" s="178"/>
      <c r="O7" s="178"/>
      <c r="P7" s="178"/>
      <c r="Q7" s="178"/>
      <c r="R7" s="178"/>
      <c r="S7" s="202"/>
    </row>
    <row r="8" spans="1:19" ht="43.2" x14ac:dyDescent="0.25">
      <c r="A8" s="150">
        <v>1</v>
      </c>
      <c r="B8" s="150" t="s">
        <v>351</v>
      </c>
      <c r="C8" s="291" t="s">
        <v>352</v>
      </c>
      <c r="D8" s="271" t="s">
        <v>353</v>
      </c>
      <c r="E8" s="253">
        <v>24</v>
      </c>
      <c r="F8" s="153">
        <v>42829</v>
      </c>
      <c r="G8" s="153">
        <v>43558</v>
      </c>
      <c r="H8" s="153" t="s">
        <v>624</v>
      </c>
      <c r="I8" s="18" t="s">
        <v>360</v>
      </c>
      <c r="J8" s="79" t="s">
        <v>128</v>
      </c>
      <c r="K8" s="79" t="s">
        <v>90</v>
      </c>
      <c r="L8" s="274">
        <v>120</v>
      </c>
      <c r="M8" s="285">
        <v>1489666.82</v>
      </c>
      <c r="N8" s="144">
        <v>1266216.8</v>
      </c>
      <c r="O8" s="142">
        <v>0.85</v>
      </c>
      <c r="P8" s="144">
        <v>193656.68</v>
      </c>
      <c r="Q8" s="142">
        <v>0.13</v>
      </c>
      <c r="R8" s="144">
        <v>29793.34</v>
      </c>
      <c r="S8" s="142">
        <v>0.02</v>
      </c>
    </row>
    <row r="9" spans="1:19" ht="46.95" customHeight="1" x14ac:dyDescent="0.25">
      <c r="A9" s="152"/>
      <c r="B9" s="152"/>
      <c r="C9" s="292"/>
      <c r="D9" s="272"/>
      <c r="E9" s="264"/>
      <c r="F9" s="276"/>
      <c r="G9" s="276"/>
      <c r="H9" s="276"/>
      <c r="I9" s="18" t="s">
        <v>354</v>
      </c>
      <c r="J9" s="79" t="s">
        <v>152</v>
      </c>
      <c r="K9" s="79" t="s">
        <v>315</v>
      </c>
      <c r="L9" s="288"/>
      <c r="M9" s="286"/>
      <c r="N9" s="167"/>
      <c r="O9" s="184"/>
      <c r="P9" s="167"/>
      <c r="Q9" s="184"/>
      <c r="R9" s="167"/>
      <c r="S9" s="184"/>
    </row>
    <row r="10" spans="1:19" ht="46.95" customHeight="1" x14ac:dyDescent="0.25">
      <c r="A10" s="151"/>
      <c r="B10" s="151"/>
      <c r="C10" s="293"/>
      <c r="D10" s="273"/>
      <c r="E10" s="254"/>
      <c r="F10" s="154"/>
      <c r="G10" s="154"/>
      <c r="H10" s="154"/>
      <c r="I10" s="18" t="s">
        <v>355</v>
      </c>
      <c r="J10" s="79" t="s">
        <v>128</v>
      </c>
      <c r="K10" s="79" t="s">
        <v>90</v>
      </c>
      <c r="L10" s="275"/>
      <c r="M10" s="287"/>
      <c r="N10" s="145"/>
      <c r="O10" s="143"/>
      <c r="P10" s="145"/>
      <c r="Q10" s="143"/>
      <c r="R10" s="145"/>
      <c r="S10" s="143"/>
    </row>
    <row r="11" spans="1:19" ht="43.95" customHeight="1" x14ac:dyDescent="0.25">
      <c r="A11" s="141">
        <v>2</v>
      </c>
      <c r="B11" s="150" t="s">
        <v>371</v>
      </c>
      <c r="C11" s="291" t="s">
        <v>372</v>
      </c>
      <c r="D11" s="284" t="s">
        <v>379</v>
      </c>
      <c r="E11" s="260">
        <v>24</v>
      </c>
      <c r="F11" s="156">
        <v>42838</v>
      </c>
      <c r="G11" s="156">
        <v>43567</v>
      </c>
      <c r="H11" s="153" t="s">
        <v>624</v>
      </c>
      <c r="I11" s="18" t="s">
        <v>375</v>
      </c>
      <c r="J11" s="82" t="s">
        <v>128</v>
      </c>
      <c r="K11" s="82" t="s">
        <v>287</v>
      </c>
      <c r="L11" s="274">
        <v>119</v>
      </c>
      <c r="M11" s="285">
        <v>1475894.96</v>
      </c>
      <c r="N11" s="144">
        <v>1254510.72</v>
      </c>
      <c r="O11" s="142">
        <v>0.85</v>
      </c>
      <c r="P11" s="144">
        <v>191866.34</v>
      </c>
      <c r="Q11" s="142">
        <v>0.13</v>
      </c>
      <c r="R11" s="144">
        <v>29517.9</v>
      </c>
      <c r="S11" s="244">
        <v>0.02</v>
      </c>
    </row>
    <row r="12" spans="1:19" ht="43.95" customHeight="1" x14ac:dyDescent="0.25">
      <c r="A12" s="141"/>
      <c r="B12" s="151"/>
      <c r="C12" s="293"/>
      <c r="D12" s="284"/>
      <c r="E12" s="260"/>
      <c r="F12" s="156"/>
      <c r="G12" s="156"/>
      <c r="H12" s="154"/>
      <c r="I12" s="18" t="s">
        <v>376</v>
      </c>
      <c r="J12" s="82" t="s">
        <v>152</v>
      </c>
      <c r="K12" s="82" t="s">
        <v>200</v>
      </c>
      <c r="L12" s="275"/>
      <c r="M12" s="287"/>
      <c r="N12" s="145"/>
      <c r="O12" s="143"/>
      <c r="P12" s="145"/>
      <c r="Q12" s="143"/>
      <c r="R12" s="145"/>
      <c r="S12" s="246"/>
    </row>
    <row r="13" spans="1:19" ht="67.2" customHeight="1" x14ac:dyDescent="0.25">
      <c r="A13" s="141">
        <v>3</v>
      </c>
      <c r="B13" s="150" t="s">
        <v>373</v>
      </c>
      <c r="C13" s="291" t="s">
        <v>374</v>
      </c>
      <c r="D13" s="284" t="s">
        <v>380</v>
      </c>
      <c r="E13" s="260">
        <v>16</v>
      </c>
      <c r="F13" s="156">
        <v>42838</v>
      </c>
      <c r="G13" s="156">
        <v>43324</v>
      </c>
      <c r="H13" s="153" t="s">
        <v>624</v>
      </c>
      <c r="I13" s="18" t="s">
        <v>377</v>
      </c>
      <c r="J13" s="82" t="s">
        <v>152</v>
      </c>
      <c r="K13" s="82" t="s">
        <v>315</v>
      </c>
      <c r="L13" s="274">
        <v>120</v>
      </c>
      <c r="M13" s="285">
        <v>193065.27</v>
      </c>
      <c r="N13" s="144">
        <v>164105.48000000001</v>
      </c>
      <c r="O13" s="142">
        <v>0.85</v>
      </c>
      <c r="P13" s="144">
        <v>25098.48</v>
      </c>
      <c r="Q13" s="142">
        <v>0.13</v>
      </c>
      <c r="R13" s="144">
        <v>3861.31</v>
      </c>
      <c r="S13" s="244">
        <v>0.02</v>
      </c>
    </row>
    <row r="14" spans="1:19" ht="75" customHeight="1" x14ac:dyDescent="0.25">
      <c r="A14" s="141"/>
      <c r="B14" s="151"/>
      <c r="C14" s="293"/>
      <c r="D14" s="284"/>
      <c r="E14" s="260"/>
      <c r="F14" s="156"/>
      <c r="G14" s="156"/>
      <c r="H14" s="154"/>
      <c r="I14" s="18" t="s">
        <v>378</v>
      </c>
      <c r="J14" s="82" t="s">
        <v>128</v>
      </c>
      <c r="K14" s="82" t="s">
        <v>90</v>
      </c>
      <c r="L14" s="275"/>
      <c r="M14" s="287"/>
      <c r="N14" s="145"/>
      <c r="O14" s="143"/>
      <c r="P14" s="145"/>
      <c r="Q14" s="143"/>
      <c r="R14" s="145"/>
      <c r="S14" s="246"/>
    </row>
    <row r="15" spans="1:19" ht="58.95" customHeight="1" x14ac:dyDescent="0.25">
      <c r="A15" s="141">
        <v>4</v>
      </c>
      <c r="B15" s="141" t="s">
        <v>388</v>
      </c>
      <c r="C15" s="290" t="s">
        <v>389</v>
      </c>
      <c r="D15" s="284" t="s">
        <v>392</v>
      </c>
      <c r="E15" s="260">
        <v>24</v>
      </c>
      <c r="F15" s="156">
        <v>42845</v>
      </c>
      <c r="G15" s="156">
        <v>43574</v>
      </c>
      <c r="H15" s="153" t="s">
        <v>624</v>
      </c>
      <c r="I15" s="18" t="s">
        <v>390</v>
      </c>
      <c r="J15" s="84" t="s">
        <v>152</v>
      </c>
      <c r="K15" s="84" t="s">
        <v>112</v>
      </c>
      <c r="L15" s="274">
        <v>120</v>
      </c>
      <c r="M15" s="285">
        <v>373179.47</v>
      </c>
      <c r="N15" s="144">
        <v>317202.55</v>
      </c>
      <c r="O15" s="142">
        <v>0.85</v>
      </c>
      <c r="P15" s="144">
        <v>48513.33</v>
      </c>
      <c r="Q15" s="142">
        <v>0.13</v>
      </c>
      <c r="R15" s="144">
        <v>7463.59</v>
      </c>
      <c r="S15" s="244">
        <v>0.02</v>
      </c>
    </row>
    <row r="16" spans="1:19" ht="43.2" customHeight="1" x14ac:dyDescent="0.25">
      <c r="A16" s="141"/>
      <c r="B16" s="141"/>
      <c r="C16" s="290"/>
      <c r="D16" s="284"/>
      <c r="E16" s="260"/>
      <c r="F16" s="156"/>
      <c r="G16" s="156"/>
      <c r="H16" s="154"/>
      <c r="I16" s="18" t="s">
        <v>391</v>
      </c>
      <c r="J16" s="84" t="s">
        <v>128</v>
      </c>
      <c r="K16" s="84" t="s">
        <v>262</v>
      </c>
      <c r="L16" s="275"/>
      <c r="M16" s="287"/>
      <c r="N16" s="145"/>
      <c r="O16" s="143"/>
      <c r="P16" s="145"/>
      <c r="Q16" s="143"/>
      <c r="R16" s="145"/>
      <c r="S16" s="246"/>
    </row>
    <row r="17" spans="1:19" ht="14.4" x14ac:dyDescent="0.25">
      <c r="A17" s="150">
        <v>5</v>
      </c>
      <c r="B17" s="150" t="s">
        <v>410</v>
      </c>
      <c r="C17" s="291" t="s">
        <v>411</v>
      </c>
      <c r="D17" s="271" t="s">
        <v>423</v>
      </c>
      <c r="E17" s="253">
        <v>24</v>
      </c>
      <c r="F17" s="153">
        <v>42846</v>
      </c>
      <c r="G17" s="153">
        <v>43575</v>
      </c>
      <c r="H17" s="153" t="s">
        <v>624</v>
      </c>
      <c r="I17" s="18" t="s">
        <v>412</v>
      </c>
      <c r="J17" s="85" t="s">
        <v>128</v>
      </c>
      <c r="K17" s="85" t="s">
        <v>67</v>
      </c>
      <c r="L17" s="274">
        <v>119</v>
      </c>
      <c r="M17" s="285">
        <v>1483009.98</v>
      </c>
      <c r="N17" s="144">
        <v>1260558.48</v>
      </c>
      <c r="O17" s="142">
        <v>0.85</v>
      </c>
      <c r="P17" s="144">
        <v>192791.3</v>
      </c>
      <c r="Q17" s="142">
        <v>0.13</v>
      </c>
      <c r="R17" s="144">
        <v>29660.2</v>
      </c>
      <c r="S17" s="142">
        <v>0.02</v>
      </c>
    </row>
    <row r="18" spans="1:19" ht="14.4" x14ac:dyDescent="0.25">
      <c r="A18" s="152"/>
      <c r="B18" s="152"/>
      <c r="C18" s="292"/>
      <c r="D18" s="272"/>
      <c r="E18" s="264"/>
      <c r="F18" s="276"/>
      <c r="G18" s="276"/>
      <c r="H18" s="276"/>
      <c r="I18" s="18" t="s">
        <v>413</v>
      </c>
      <c r="J18" s="85" t="s">
        <v>152</v>
      </c>
      <c r="K18" s="85" t="s">
        <v>416</v>
      </c>
      <c r="L18" s="288"/>
      <c r="M18" s="286"/>
      <c r="N18" s="167"/>
      <c r="O18" s="184"/>
      <c r="P18" s="167"/>
      <c r="Q18" s="184"/>
      <c r="R18" s="167"/>
      <c r="S18" s="184"/>
    </row>
    <row r="19" spans="1:19" ht="28.8" x14ac:dyDescent="0.25">
      <c r="A19" s="152"/>
      <c r="B19" s="152"/>
      <c r="C19" s="292"/>
      <c r="D19" s="272"/>
      <c r="E19" s="264"/>
      <c r="F19" s="276"/>
      <c r="G19" s="276"/>
      <c r="H19" s="276"/>
      <c r="I19" s="18" t="s">
        <v>414</v>
      </c>
      <c r="J19" s="85" t="s">
        <v>128</v>
      </c>
      <c r="K19" s="85" t="s">
        <v>67</v>
      </c>
      <c r="L19" s="288"/>
      <c r="M19" s="286"/>
      <c r="N19" s="167"/>
      <c r="O19" s="184"/>
      <c r="P19" s="167"/>
      <c r="Q19" s="184"/>
      <c r="R19" s="167"/>
      <c r="S19" s="184"/>
    </row>
    <row r="20" spans="1:19" ht="28.8" x14ac:dyDescent="0.25">
      <c r="A20" s="151"/>
      <c r="B20" s="151"/>
      <c r="C20" s="293"/>
      <c r="D20" s="273"/>
      <c r="E20" s="254"/>
      <c r="F20" s="154"/>
      <c r="G20" s="154"/>
      <c r="H20" s="154"/>
      <c r="I20" s="18" t="s">
        <v>415</v>
      </c>
      <c r="J20" s="85" t="s">
        <v>152</v>
      </c>
      <c r="K20" s="85" t="s">
        <v>416</v>
      </c>
      <c r="L20" s="275"/>
      <c r="M20" s="287"/>
      <c r="N20" s="145"/>
      <c r="O20" s="143"/>
      <c r="P20" s="145"/>
      <c r="Q20" s="143"/>
      <c r="R20" s="145"/>
      <c r="S20" s="143"/>
    </row>
    <row r="21" spans="1:19" ht="58.95" customHeight="1" x14ac:dyDescent="0.25">
      <c r="A21" s="141">
        <v>6</v>
      </c>
      <c r="B21" s="150" t="s">
        <v>429</v>
      </c>
      <c r="C21" s="291" t="s">
        <v>430</v>
      </c>
      <c r="D21" s="284" t="s">
        <v>432</v>
      </c>
      <c r="E21" s="260">
        <v>24</v>
      </c>
      <c r="F21" s="153">
        <v>42851</v>
      </c>
      <c r="G21" s="153">
        <v>43580</v>
      </c>
      <c r="H21" s="153" t="s">
        <v>624</v>
      </c>
      <c r="I21" s="18" t="s">
        <v>431</v>
      </c>
      <c r="J21" s="86" t="s">
        <v>152</v>
      </c>
      <c r="K21" s="86" t="s">
        <v>74</v>
      </c>
      <c r="L21" s="274">
        <v>120</v>
      </c>
      <c r="M21" s="285">
        <v>347854.79</v>
      </c>
      <c r="N21" s="144">
        <v>295676.57</v>
      </c>
      <c r="O21" s="142">
        <v>0.85</v>
      </c>
      <c r="P21" s="144">
        <v>45221.13</v>
      </c>
      <c r="Q21" s="142">
        <v>0.13</v>
      </c>
      <c r="R21" s="144">
        <v>6957.09</v>
      </c>
      <c r="S21" s="244">
        <v>0.02</v>
      </c>
    </row>
    <row r="22" spans="1:19" ht="58.95" customHeight="1" x14ac:dyDescent="0.25">
      <c r="A22" s="150"/>
      <c r="B22" s="152"/>
      <c r="C22" s="292"/>
      <c r="D22" s="271"/>
      <c r="E22" s="253"/>
      <c r="F22" s="276"/>
      <c r="G22" s="276"/>
      <c r="H22" s="154"/>
      <c r="I22" s="88" t="s">
        <v>211</v>
      </c>
      <c r="J22" s="87" t="s">
        <v>128</v>
      </c>
      <c r="K22" s="87" t="s">
        <v>67</v>
      </c>
      <c r="L22" s="288"/>
      <c r="M22" s="286"/>
      <c r="N22" s="167"/>
      <c r="O22" s="184"/>
      <c r="P22" s="167"/>
      <c r="Q22" s="184"/>
      <c r="R22" s="167"/>
      <c r="S22" s="245"/>
    </row>
    <row r="23" spans="1:19" s="93" customFormat="1" ht="30.6" customHeight="1" x14ac:dyDescent="0.25">
      <c r="A23" s="141">
        <v>7</v>
      </c>
      <c r="B23" s="150" t="s">
        <v>433</v>
      </c>
      <c r="C23" s="291" t="s">
        <v>434</v>
      </c>
      <c r="D23" s="284" t="s">
        <v>439</v>
      </c>
      <c r="E23" s="260">
        <v>24</v>
      </c>
      <c r="F23" s="156">
        <v>42852</v>
      </c>
      <c r="G23" s="156">
        <v>43581</v>
      </c>
      <c r="H23" s="153" t="s">
        <v>624</v>
      </c>
      <c r="I23" s="17" t="s">
        <v>435</v>
      </c>
      <c r="J23" s="89" t="s">
        <v>128</v>
      </c>
      <c r="K23" s="89" t="s">
        <v>103</v>
      </c>
      <c r="L23" s="301">
        <v>120</v>
      </c>
      <c r="M23" s="280">
        <v>994896.64</v>
      </c>
      <c r="N23" s="218">
        <v>845662.15</v>
      </c>
      <c r="O23" s="219">
        <v>0.85</v>
      </c>
      <c r="P23" s="218">
        <v>129336.56</v>
      </c>
      <c r="Q23" s="219">
        <v>0.13</v>
      </c>
      <c r="R23" s="218">
        <v>19897.93</v>
      </c>
      <c r="S23" s="219">
        <v>0.02</v>
      </c>
    </row>
    <row r="24" spans="1:19" s="93" customFormat="1" ht="30.6" customHeight="1" x14ac:dyDescent="0.25">
      <c r="A24" s="141"/>
      <c r="B24" s="152"/>
      <c r="C24" s="292"/>
      <c r="D24" s="284"/>
      <c r="E24" s="260"/>
      <c r="F24" s="156"/>
      <c r="G24" s="156"/>
      <c r="H24" s="276"/>
      <c r="I24" s="17" t="s">
        <v>436</v>
      </c>
      <c r="J24" s="89" t="s">
        <v>152</v>
      </c>
      <c r="K24" s="89" t="s">
        <v>200</v>
      </c>
      <c r="L24" s="301"/>
      <c r="M24" s="280"/>
      <c r="N24" s="218"/>
      <c r="O24" s="219"/>
      <c r="P24" s="218"/>
      <c r="Q24" s="219"/>
      <c r="R24" s="218"/>
      <c r="S24" s="219"/>
    </row>
    <row r="25" spans="1:19" s="93" customFormat="1" ht="43.2" x14ac:dyDescent="0.25">
      <c r="A25" s="141"/>
      <c r="B25" s="152"/>
      <c r="C25" s="292"/>
      <c r="D25" s="284"/>
      <c r="E25" s="260"/>
      <c r="F25" s="156"/>
      <c r="G25" s="156"/>
      <c r="H25" s="276"/>
      <c r="I25" s="17" t="s">
        <v>437</v>
      </c>
      <c r="J25" s="89" t="s">
        <v>152</v>
      </c>
      <c r="K25" s="89" t="s">
        <v>164</v>
      </c>
      <c r="L25" s="301"/>
      <c r="M25" s="280"/>
      <c r="N25" s="218"/>
      <c r="O25" s="219"/>
      <c r="P25" s="218"/>
      <c r="Q25" s="219"/>
      <c r="R25" s="218"/>
      <c r="S25" s="219"/>
    </row>
    <row r="26" spans="1:19" s="93" customFormat="1" ht="30.6" customHeight="1" x14ac:dyDescent="0.25">
      <c r="A26" s="141"/>
      <c r="B26" s="151"/>
      <c r="C26" s="293"/>
      <c r="D26" s="284"/>
      <c r="E26" s="260"/>
      <c r="F26" s="156"/>
      <c r="G26" s="156"/>
      <c r="H26" s="154"/>
      <c r="I26" s="17" t="s">
        <v>438</v>
      </c>
      <c r="J26" s="89" t="s">
        <v>152</v>
      </c>
      <c r="K26" s="89" t="s">
        <v>164</v>
      </c>
      <c r="L26" s="301"/>
      <c r="M26" s="280"/>
      <c r="N26" s="218"/>
      <c r="O26" s="219"/>
      <c r="P26" s="218"/>
      <c r="Q26" s="219"/>
      <c r="R26" s="218"/>
      <c r="S26" s="219"/>
    </row>
    <row r="27" spans="1:19" s="93" customFormat="1" ht="46.95" customHeight="1" x14ac:dyDescent="0.25">
      <c r="A27" s="141">
        <v>8</v>
      </c>
      <c r="B27" s="141" t="s">
        <v>475</v>
      </c>
      <c r="C27" s="290" t="s">
        <v>476</v>
      </c>
      <c r="D27" s="284" t="s">
        <v>479</v>
      </c>
      <c r="E27" s="260">
        <v>24</v>
      </c>
      <c r="F27" s="156">
        <v>42866</v>
      </c>
      <c r="G27" s="156">
        <v>43595</v>
      </c>
      <c r="H27" s="153" t="s">
        <v>624</v>
      </c>
      <c r="I27" s="17" t="s">
        <v>478</v>
      </c>
      <c r="J27" s="96" t="s">
        <v>152</v>
      </c>
      <c r="K27" s="96" t="s">
        <v>160</v>
      </c>
      <c r="L27" s="274">
        <v>119</v>
      </c>
      <c r="M27" s="285">
        <v>1441974.96</v>
      </c>
      <c r="N27" s="144">
        <v>1225678.72</v>
      </c>
      <c r="O27" s="142">
        <v>0.85</v>
      </c>
      <c r="P27" s="144">
        <v>187456.74</v>
      </c>
      <c r="Q27" s="142">
        <v>0.13</v>
      </c>
      <c r="R27" s="144">
        <v>28839.5</v>
      </c>
      <c r="S27" s="142">
        <v>0.02</v>
      </c>
    </row>
    <row r="28" spans="1:19" s="93" customFormat="1" ht="46.95" customHeight="1" x14ac:dyDescent="0.25">
      <c r="A28" s="141"/>
      <c r="B28" s="141"/>
      <c r="C28" s="290"/>
      <c r="D28" s="284"/>
      <c r="E28" s="260"/>
      <c r="F28" s="156"/>
      <c r="G28" s="156"/>
      <c r="H28" s="154"/>
      <c r="I28" s="17" t="s">
        <v>477</v>
      </c>
      <c r="J28" s="96" t="s">
        <v>128</v>
      </c>
      <c r="K28" s="96" t="s">
        <v>90</v>
      </c>
      <c r="L28" s="275"/>
      <c r="M28" s="287"/>
      <c r="N28" s="145"/>
      <c r="O28" s="143"/>
      <c r="P28" s="145"/>
      <c r="Q28" s="143"/>
      <c r="R28" s="145"/>
      <c r="S28" s="143"/>
    </row>
    <row r="29" spans="1:19" s="93" customFormat="1" ht="65.400000000000006" customHeight="1" x14ac:dyDescent="0.25">
      <c r="A29" s="141">
        <v>9</v>
      </c>
      <c r="B29" s="141" t="s">
        <v>512</v>
      </c>
      <c r="C29" s="290" t="s">
        <v>513</v>
      </c>
      <c r="D29" s="284" t="s">
        <v>515</v>
      </c>
      <c r="E29" s="260">
        <v>24</v>
      </c>
      <c r="F29" s="156">
        <v>42875</v>
      </c>
      <c r="G29" s="156">
        <v>43604</v>
      </c>
      <c r="H29" s="153" t="s">
        <v>624</v>
      </c>
      <c r="I29" s="17" t="s">
        <v>514</v>
      </c>
      <c r="J29" s="103" t="s">
        <v>128</v>
      </c>
      <c r="K29" s="103" t="s">
        <v>262</v>
      </c>
      <c r="L29" s="274">
        <v>119</v>
      </c>
      <c r="M29" s="285">
        <v>440393.19</v>
      </c>
      <c r="N29" s="144">
        <v>374334.21</v>
      </c>
      <c r="O29" s="142">
        <v>0.85</v>
      </c>
      <c r="P29" s="144">
        <v>57251.11</v>
      </c>
      <c r="Q29" s="142">
        <v>0.13</v>
      </c>
      <c r="R29" s="144">
        <v>8807.8700000000008</v>
      </c>
      <c r="S29" s="142">
        <v>0.02</v>
      </c>
    </row>
    <row r="30" spans="1:19" s="93" customFormat="1" ht="65.400000000000006" customHeight="1" x14ac:dyDescent="0.25">
      <c r="A30" s="141"/>
      <c r="B30" s="141"/>
      <c r="C30" s="290"/>
      <c r="D30" s="284"/>
      <c r="E30" s="260"/>
      <c r="F30" s="156"/>
      <c r="G30" s="156"/>
      <c r="H30" s="154"/>
      <c r="I30" s="17" t="s">
        <v>421</v>
      </c>
      <c r="J30" s="103" t="s">
        <v>152</v>
      </c>
      <c r="K30" s="103" t="s">
        <v>112</v>
      </c>
      <c r="L30" s="275"/>
      <c r="M30" s="287"/>
      <c r="N30" s="145"/>
      <c r="O30" s="143"/>
      <c r="P30" s="145"/>
      <c r="Q30" s="143"/>
      <c r="R30" s="145"/>
      <c r="S30" s="143"/>
    </row>
    <row r="31" spans="1:19" s="93" customFormat="1" ht="57.6" x14ac:dyDescent="0.25">
      <c r="A31" s="141">
        <v>10</v>
      </c>
      <c r="B31" s="141" t="s">
        <v>532</v>
      </c>
      <c r="C31" s="290" t="s">
        <v>533</v>
      </c>
      <c r="D31" s="284" t="s">
        <v>542</v>
      </c>
      <c r="E31" s="260">
        <v>18</v>
      </c>
      <c r="F31" s="156">
        <v>42893</v>
      </c>
      <c r="G31" s="156">
        <v>43440</v>
      </c>
      <c r="H31" s="153" t="s">
        <v>624</v>
      </c>
      <c r="I31" s="17" t="s">
        <v>534</v>
      </c>
      <c r="J31" s="105" t="s">
        <v>152</v>
      </c>
      <c r="K31" s="105" t="s">
        <v>126</v>
      </c>
      <c r="L31" s="274">
        <v>120</v>
      </c>
      <c r="M31" s="285">
        <v>145020.62</v>
      </c>
      <c r="N31" s="144">
        <v>123267.52</v>
      </c>
      <c r="O31" s="142">
        <v>0.85</v>
      </c>
      <c r="P31" s="144">
        <v>18852.689999999999</v>
      </c>
      <c r="Q31" s="142">
        <v>0.13</v>
      </c>
      <c r="R31" s="144">
        <v>2900.41</v>
      </c>
      <c r="S31" s="142">
        <v>0.02</v>
      </c>
    </row>
    <row r="32" spans="1:19" s="93" customFormat="1" ht="55.95" customHeight="1" x14ac:dyDescent="0.25">
      <c r="A32" s="141"/>
      <c r="B32" s="141"/>
      <c r="C32" s="290"/>
      <c r="D32" s="284"/>
      <c r="E32" s="260"/>
      <c r="F32" s="156"/>
      <c r="G32" s="156"/>
      <c r="H32" s="276"/>
      <c r="I32" s="17" t="s">
        <v>535</v>
      </c>
      <c r="J32" s="105" t="s">
        <v>128</v>
      </c>
      <c r="K32" s="105" t="s">
        <v>287</v>
      </c>
      <c r="L32" s="288"/>
      <c r="M32" s="286"/>
      <c r="N32" s="167"/>
      <c r="O32" s="184"/>
      <c r="P32" s="167"/>
      <c r="Q32" s="184"/>
      <c r="R32" s="167"/>
      <c r="S32" s="184"/>
    </row>
    <row r="33" spans="1:19" s="93" customFormat="1" ht="43.2" x14ac:dyDescent="0.25">
      <c r="A33" s="141"/>
      <c r="B33" s="141"/>
      <c r="C33" s="290"/>
      <c r="D33" s="284"/>
      <c r="E33" s="260"/>
      <c r="F33" s="156"/>
      <c r="G33" s="156"/>
      <c r="H33" s="154"/>
      <c r="I33" s="17" t="s">
        <v>536</v>
      </c>
      <c r="J33" s="105" t="s">
        <v>152</v>
      </c>
      <c r="K33" s="105" t="s">
        <v>126</v>
      </c>
      <c r="L33" s="275"/>
      <c r="M33" s="287"/>
      <c r="N33" s="145"/>
      <c r="O33" s="143"/>
      <c r="P33" s="145"/>
      <c r="Q33" s="143"/>
      <c r="R33" s="145"/>
      <c r="S33" s="143"/>
    </row>
    <row r="34" spans="1:19" s="93" customFormat="1" ht="28.8" x14ac:dyDescent="0.25">
      <c r="A34" s="141">
        <v>11</v>
      </c>
      <c r="B34" s="141" t="s">
        <v>531</v>
      </c>
      <c r="C34" s="290" t="s">
        <v>537</v>
      </c>
      <c r="D34" s="284" t="s">
        <v>543</v>
      </c>
      <c r="E34" s="260">
        <v>18</v>
      </c>
      <c r="F34" s="156">
        <v>42894</v>
      </c>
      <c r="G34" s="156">
        <v>43441</v>
      </c>
      <c r="H34" s="153" t="s">
        <v>624</v>
      </c>
      <c r="I34" s="17" t="s">
        <v>538</v>
      </c>
      <c r="J34" s="105" t="s">
        <v>128</v>
      </c>
      <c r="K34" s="105" t="s">
        <v>90</v>
      </c>
      <c r="L34" s="274">
        <v>120</v>
      </c>
      <c r="M34" s="285">
        <v>372178.65</v>
      </c>
      <c r="N34" s="144">
        <v>316351.84000000003</v>
      </c>
      <c r="O34" s="142">
        <v>0.85</v>
      </c>
      <c r="P34" s="144">
        <v>48383.23</v>
      </c>
      <c r="Q34" s="142">
        <v>0.13</v>
      </c>
      <c r="R34" s="144">
        <v>7443.58</v>
      </c>
      <c r="S34" s="142">
        <v>0.02</v>
      </c>
    </row>
    <row r="35" spans="1:19" s="93" customFormat="1" ht="28.8" x14ac:dyDescent="0.25">
      <c r="A35" s="141"/>
      <c r="B35" s="141"/>
      <c r="C35" s="290"/>
      <c r="D35" s="284"/>
      <c r="E35" s="260"/>
      <c r="F35" s="156"/>
      <c r="G35" s="156"/>
      <c r="H35" s="276"/>
      <c r="I35" s="17" t="s">
        <v>539</v>
      </c>
      <c r="J35" s="105" t="s">
        <v>128</v>
      </c>
      <c r="K35" s="105" t="s">
        <v>90</v>
      </c>
      <c r="L35" s="288"/>
      <c r="M35" s="286"/>
      <c r="N35" s="167"/>
      <c r="O35" s="184"/>
      <c r="P35" s="167"/>
      <c r="Q35" s="184"/>
      <c r="R35" s="167"/>
      <c r="S35" s="184"/>
    </row>
    <row r="36" spans="1:19" s="93" customFormat="1" ht="43.2" x14ac:dyDescent="0.25">
      <c r="A36" s="141"/>
      <c r="B36" s="141"/>
      <c r="C36" s="290"/>
      <c r="D36" s="284"/>
      <c r="E36" s="260"/>
      <c r="F36" s="156"/>
      <c r="G36" s="156"/>
      <c r="H36" s="276"/>
      <c r="I36" s="17" t="s">
        <v>540</v>
      </c>
      <c r="J36" s="105" t="s">
        <v>128</v>
      </c>
      <c r="K36" s="105" t="s">
        <v>90</v>
      </c>
      <c r="L36" s="288"/>
      <c r="M36" s="286"/>
      <c r="N36" s="167"/>
      <c r="O36" s="184"/>
      <c r="P36" s="167"/>
      <c r="Q36" s="184"/>
      <c r="R36" s="167"/>
      <c r="S36" s="184"/>
    </row>
    <row r="37" spans="1:19" s="93" customFormat="1" ht="28.8" x14ac:dyDescent="0.25">
      <c r="A37" s="141"/>
      <c r="B37" s="141"/>
      <c r="C37" s="290"/>
      <c r="D37" s="284"/>
      <c r="E37" s="260"/>
      <c r="F37" s="156"/>
      <c r="G37" s="156"/>
      <c r="H37" s="276"/>
      <c r="I37" s="17" t="s">
        <v>314</v>
      </c>
      <c r="J37" s="105" t="s">
        <v>152</v>
      </c>
      <c r="K37" s="105" t="s">
        <v>315</v>
      </c>
      <c r="L37" s="288"/>
      <c r="M37" s="286"/>
      <c r="N37" s="167"/>
      <c r="O37" s="184"/>
      <c r="P37" s="167"/>
      <c r="Q37" s="184"/>
      <c r="R37" s="167"/>
      <c r="S37" s="184"/>
    </row>
    <row r="38" spans="1:19" s="93" customFormat="1" ht="14.4" x14ac:dyDescent="0.25">
      <c r="A38" s="141"/>
      <c r="B38" s="141"/>
      <c r="C38" s="290"/>
      <c r="D38" s="284"/>
      <c r="E38" s="260"/>
      <c r="F38" s="156"/>
      <c r="G38" s="156"/>
      <c r="H38" s="154"/>
      <c r="I38" s="17" t="s">
        <v>541</v>
      </c>
      <c r="J38" s="105" t="s">
        <v>152</v>
      </c>
      <c r="K38" s="105" t="s">
        <v>315</v>
      </c>
      <c r="L38" s="275"/>
      <c r="M38" s="287"/>
      <c r="N38" s="145"/>
      <c r="O38" s="143"/>
      <c r="P38" s="145"/>
      <c r="Q38" s="143"/>
      <c r="R38" s="145"/>
      <c r="S38" s="143"/>
    </row>
    <row r="39" spans="1:19" s="93" customFormat="1" ht="108" customHeight="1" x14ac:dyDescent="0.25">
      <c r="A39" s="141">
        <v>12</v>
      </c>
      <c r="B39" s="141" t="s">
        <v>569</v>
      </c>
      <c r="C39" s="218" t="s">
        <v>570</v>
      </c>
      <c r="D39" s="284" t="s">
        <v>573</v>
      </c>
      <c r="E39" s="260">
        <v>16</v>
      </c>
      <c r="F39" s="156">
        <v>42906</v>
      </c>
      <c r="G39" s="156">
        <v>43392</v>
      </c>
      <c r="H39" s="153" t="s">
        <v>624</v>
      </c>
      <c r="I39" s="17" t="s">
        <v>571</v>
      </c>
      <c r="J39" s="109" t="s">
        <v>128</v>
      </c>
      <c r="K39" s="109" t="s">
        <v>262</v>
      </c>
      <c r="L39" s="274">
        <v>119</v>
      </c>
      <c r="M39" s="285">
        <v>299325.65999999997</v>
      </c>
      <c r="N39" s="144">
        <v>254426.81</v>
      </c>
      <c r="O39" s="142">
        <v>0.85</v>
      </c>
      <c r="P39" s="144">
        <v>38912.339999999997</v>
      </c>
      <c r="Q39" s="142">
        <v>0.13</v>
      </c>
      <c r="R39" s="144">
        <v>5986.51</v>
      </c>
      <c r="S39" s="142">
        <v>0.02</v>
      </c>
    </row>
    <row r="40" spans="1:19" s="93" customFormat="1" ht="110.4" customHeight="1" x14ac:dyDescent="0.25">
      <c r="A40" s="141"/>
      <c r="B40" s="141"/>
      <c r="C40" s="218"/>
      <c r="D40" s="284"/>
      <c r="E40" s="260"/>
      <c r="F40" s="156"/>
      <c r="G40" s="156"/>
      <c r="H40" s="154"/>
      <c r="I40" s="17" t="s">
        <v>572</v>
      </c>
      <c r="J40" s="109" t="s">
        <v>152</v>
      </c>
      <c r="K40" s="109" t="s">
        <v>200</v>
      </c>
      <c r="L40" s="275"/>
      <c r="M40" s="287"/>
      <c r="N40" s="145"/>
      <c r="O40" s="143"/>
      <c r="P40" s="145"/>
      <c r="Q40" s="143"/>
      <c r="R40" s="145"/>
      <c r="S40" s="143"/>
    </row>
    <row r="41" spans="1:19" s="93" customFormat="1" ht="73.95" customHeight="1" x14ac:dyDescent="0.25">
      <c r="A41" s="141">
        <v>13</v>
      </c>
      <c r="B41" s="141" t="s">
        <v>633</v>
      </c>
      <c r="C41" s="218" t="s">
        <v>634</v>
      </c>
      <c r="D41" s="284" t="s">
        <v>652</v>
      </c>
      <c r="E41" s="260">
        <v>24</v>
      </c>
      <c r="F41" s="156" t="s">
        <v>628</v>
      </c>
      <c r="G41" s="156" t="s">
        <v>629</v>
      </c>
      <c r="H41" s="156" t="s">
        <v>624</v>
      </c>
      <c r="I41" s="17" t="s">
        <v>635</v>
      </c>
      <c r="J41" s="118" t="s">
        <v>152</v>
      </c>
      <c r="K41" s="118" t="s">
        <v>315</v>
      </c>
      <c r="L41" s="274">
        <v>119</v>
      </c>
      <c r="M41" s="285">
        <v>427222.06</v>
      </c>
      <c r="N41" s="144">
        <v>363138.74</v>
      </c>
      <c r="O41" s="142">
        <v>0.85</v>
      </c>
      <c r="P41" s="144">
        <v>55538.87</v>
      </c>
      <c r="Q41" s="142">
        <v>0.13</v>
      </c>
      <c r="R41" s="144">
        <v>8544.4500000000007</v>
      </c>
      <c r="S41" s="142">
        <v>0.02</v>
      </c>
    </row>
    <row r="42" spans="1:19" s="93" customFormat="1" ht="73.95" customHeight="1" x14ac:dyDescent="0.25">
      <c r="A42" s="141"/>
      <c r="B42" s="141"/>
      <c r="C42" s="218"/>
      <c r="D42" s="284"/>
      <c r="E42" s="260"/>
      <c r="F42" s="156"/>
      <c r="G42" s="156"/>
      <c r="H42" s="156"/>
      <c r="I42" s="17" t="s">
        <v>636</v>
      </c>
      <c r="J42" s="118" t="s">
        <v>128</v>
      </c>
      <c r="K42" s="118" t="s">
        <v>90</v>
      </c>
      <c r="L42" s="275"/>
      <c r="M42" s="287"/>
      <c r="N42" s="145"/>
      <c r="O42" s="143"/>
      <c r="P42" s="145"/>
      <c r="Q42" s="143"/>
      <c r="R42" s="145"/>
      <c r="S42" s="143"/>
    </row>
    <row r="43" spans="1:19" s="93" customFormat="1" ht="43.2" x14ac:dyDescent="0.25">
      <c r="A43" s="141">
        <v>14</v>
      </c>
      <c r="B43" s="141" t="s">
        <v>637</v>
      </c>
      <c r="C43" s="218" t="s">
        <v>639</v>
      </c>
      <c r="D43" s="284" t="s">
        <v>653</v>
      </c>
      <c r="E43" s="260">
        <v>24</v>
      </c>
      <c r="F43" s="156" t="s">
        <v>641</v>
      </c>
      <c r="G43" s="156" t="s">
        <v>642</v>
      </c>
      <c r="H43" s="156" t="s">
        <v>624</v>
      </c>
      <c r="I43" s="17" t="s">
        <v>643</v>
      </c>
      <c r="J43" s="118" t="s">
        <v>128</v>
      </c>
      <c r="K43" s="118" t="s">
        <v>90</v>
      </c>
      <c r="L43" s="274">
        <v>119</v>
      </c>
      <c r="M43" s="285">
        <v>735766.45</v>
      </c>
      <c r="N43" s="144">
        <v>625401.46</v>
      </c>
      <c r="O43" s="142">
        <v>0.85</v>
      </c>
      <c r="P43" s="144">
        <v>95649.63</v>
      </c>
      <c r="Q43" s="142">
        <v>0.13</v>
      </c>
      <c r="R43" s="144">
        <v>14715.36</v>
      </c>
      <c r="S43" s="142">
        <v>0.02</v>
      </c>
    </row>
    <row r="44" spans="1:19" s="93" customFormat="1" ht="14.4" x14ac:dyDescent="0.25">
      <c r="A44" s="141"/>
      <c r="B44" s="141"/>
      <c r="C44" s="218"/>
      <c r="D44" s="284"/>
      <c r="E44" s="260"/>
      <c r="F44" s="156"/>
      <c r="G44" s="156"/>
      <c r="H44" s="156"/>
      <c r="I44" s="17" t="s">
        <v>649</v>
      </c>
      <c r="J44" s="118" t="s">
        <v>152</v>
      </c>
      <c r="K44" s="118" t="s">
        <v>160</v>
      </c>
      <c r="L44" s="288"/>
      <c r="M44" s="286"/>
      <c r="N44" s="167"/>
      <c r="O44" s="184"/>
      <c r="P44" s="167"/>
      <c r="Q44" s="184"/>
      <c r="R44" s="167"/>
      <c r="S44" s="184"/>
    </row>
    <row r="45" spans="1:19" s="93" customFormat="1" ht="14.4" x14ac:dyDescent="0.25">
      <c r="A45" s="141"/>
      <c r="B45" s="141"/>
      <c r="C45" s="218"/>
      <c r="D45" s="284"/>
      <c r="E45" s="260"/>
      <c r="F45" s="156"/>
      <c r="G45" s="156"/>
      <c r="H45" s="156"/>
      <c r="I45" s="17" t="s">
        <v>650</v>
      </c>
      <c r="J45" s="118" t="s">
        <v>128</v>
      </c>
      <c r="K45" s="118" t="s">
        <v>162</v>
      </c>
      <c r="L45" s="288"/>
      <c r="M45" s="286"/>
      <c r="N45" s="167"/>
      <c r="O45" s="184"/>
      <c r="P45" s="167"/>
      <c r="Q45" s="184"/>
      <c r="R45" s="167"/>
      <c r="S45" s="184"/>
    </row>
    <row r="46" spans="1:19" s="93" customFormat="1" ht="43.2" x14ac:dyDescent="0.25">
      <c r="A46" s="141"/>
      <c r="B46" s="141"/>
      <c r="C46" s="218"/>
      <c r="D46" s="284"/>
      <c r="E46" s="260"/>
      <c r="F46" s="156"/>
      <c r="G46" s="156"/>
      <c r="H46" s="156"/>
      <c r="I46" s="17" t="s">
        <v>644</v>
      </c>
      <c r="J46" s="118" t="s">
        <v>152</v>
      </c>
      <c r="K46" s="118" t="s">
        <v>112</v>
      </c>
      <c r="L46" s="275"/>
      <c r="M46" s="287"/>
      <c r="N46" s="145"/>
      <c r="O46" s="143"/>
      <c r="P46" s="145"/>
      <c r="Q46" s="143"/>
      <c r="R46" s="145"/>
      <c r="S46" s="143"/>
    </row>
    <row r="47" spans="1:19" s="93" customFormat="1" ht="57.6" x14ac:dyDescent="0.25">
      <c r="A47" s="141">
        <v>15</v>
      </c>
      <c r="B47" s="141" t="s">
        <v>638</v>
      </c>
      <c r="C47" s="218" t="s">
        <v>640</v>
      </c>
      <c r="D47" s="284" t="s">
        <v>654</v>
      </c>
      <c r="E47" s="260">
        <v>24</v>
      </c>
      <c r="F47" s="156" t="s">
        <v>641</v>
      </c>
      <c r="G47" s="156" t="s">
        <v>642</v>
      </c>
      <c r="H47" s="156" t="s">
        <v>624</v>
      </c>
      <c r="I47" s="17" t="s">
        <v>645</v>
      </c>
      <c r="J47" s="118" t="s">
        <v>128</v>
      </c>
      <c r="K47" s="118" t="s">
        <v>90</v>
      </c>
      <c r="L47" s="274">
        <v>119</v>
      </c>
      <c r="M47" s="285">
        <v>671561.63</v>
      </c>
      <c r="N47" s="144">
        <v>570827.37</v>
      </c>
      <c r="O47" s="142">
        <v>0.85</v>
      </c>
      <c r="P47" s="144">
        <v>87303</v>
      </c>
      <c r="Q47" s="142">
        <v>0.13</v>
      </c>
      <c r="R47" s="144">
        <v>13431.26</v>
      </c>
      <c r="S47" s="142">
        <v>0.02</v>
      </c>
    </row>
    <row r="48" spans="1:19" s="93" customFormat="1" ht="43.2" x14ac:dyDescent="0.25">
      <c r="A48" s="141"/>
      <c r="B48" s="141"/>
      <c r="C48" s="218"/>
      <c r="D48" s="284"/>
      <c r="E48" s="260"/>
      <c r="F48" s="156"/>
      <c r="G48" s="156"/>
      <c r="H48" s="156"/>
      <c r="I48" s="17" t="s">
        <v>646</v>
      </c>
      <c r="J48" s="118" t="s">
        <v>128</v>
      </c>
      <c r="K48" s="118" t="s">
        <v>67</v>
      </c>
      <c r="L48" s="288"/>
      <c r="M48" s="286"/>
      <c r="N48" s="167"/>
      <c r="O48" s="184"/>
      <c r="P48" s="167"/>
      <c r="Q48" s="184"/>
      <c r="R48" s="167"/>
      <c r="S48" s="184"/>
    </row>
    <row r="49" spans="1:21" s="93" customFormat="1" ht="57.6" x14ac:dyDescent="0.25">
      <c r="A49" s="141"/>
      <c r="B49" s="141"/>
      <c r="C49" s="218"/>
      <c r="D49" s="284"/>
      <c r="E49" s="260"/>
      <c r="F49" s="156"/>
      <c r="G49" s="156"/>
      <c r="H49" s="156"/>
      <c r="I49" s="17" t="s">
        <v>647</v>
      </c>
      <c r="J49" s="118" t="s">
        <v>128</v>
      </c>
      <c r="K49" s="118" t="s">
        <v>287</v>
      </c>
      <c r="L49" s="288"/>
      <c r="M49" s="286"/>
      <c r="N49" s="167"/>
      <c r="O49" s="184"/>
      <c r="P49" s="167"/>
      <c r="Q49" s="184"/>
      <c r="R49" s="167"/>
      <c r="S49" s="184"/>
    </row>
    <row r="50" spans="1:21" s="93" customFormat="1" ht="28.8" x14ac:dyDescent="0.25">
      <c r="A50" s="141"/>
      <c r="B50" s="141"/>
      <c r="C50" s="218"/>
      <c r="D50" s="284"/>
      <c r="E50" s="260"/>
      <c r="F50" s="156"/>
      <c r="G50" s="156"/>
      <c r="H50" s="156"/>
      <c r="I50" s="17" t="s">
        <v>648</v>
      </c>
      <c r="J50" s="118" t="s">
        <v>152</v>
      </c>
      <c r="K50" s="118" t="s">
        <v>160</v>
      </c>
      <c r="L50" s="275"/>
      <c r="M50" s="287"/>
      <c r="N50" s="145"/>
      <c r="O50" s="143"/>
      <c r="P50" s="145"/>
      <c r="Q50" s="143"/>
      <c r="R50" s="145"/>
      <c r="S50" s="143"/>
    </row>
    <row r="51" spans="1:21" s="93" customFormat="1" ht="14.4" x14ac:dyDescent="0.25">
      <c r="A51" s="150">
        <v>16</v>
      </c>
      <c r="B51" s="150" t="s">
        <v>662</v>
      </c>
      <c r="C51" s="144" t="s">
        <v>663</v>
      </c>
      <c r="D51" s="271" t="s">
        <v>671</v>
      </c>
      <c r="E51" s="253">
        <v>24</v>
      </c>
      <c r="F51" s="153" t="s">
        <v>664</v>
      </c>
      <c r="G51" s="153" t="s">
        <v>665</v>
      </c>
      <c r="H51" s="153" t="s">
        <v>624</v>
      </c>
      <c r="I51" s="17" t="s">
        <v>667</v>
      </c>
      <c r="J51" s="124" t="s">
        <v>152</v>
      </c>
      <c r="K51" s="124" t="s">
        <v>610</v>
      </c>
      <c r="L51" s="274">
        <v>120</v>
      </c>
      <c r="M51" s="285">
        <v>1383306.04</v>
      </c>
      <c r="N51" s="144">
        <v>1175810.1100000001</v>
      </c>
      <c r="O51" s="142">
        <v>0.85</v>
      </c>
      <c r="P51" s="144">
        <v>179829.78</v>
      </c>
      <c r="Q51" s="142">
        <v>0.13</v>
      </c>
      <c r="R51" s="144">
        <v>27666.15</v>
      </c>
      <c r="S51" s="142">
        <v>0.02</v>
      </c>
    </row>
    <row r="52" spans="1:21" s="93" customFormat="1" ht="28.8" x14ac:dyDescent="0.25">
      <c r="A52" s="152"/>
      <c r="B52" s="152"/>
      <c r="C52" s="167"/>
      <c r="D52" s="272"/>
      <c r="E52" s="264"/>
      <c r="F52" s="276"/>
      <c r="G52" s="276"/>
      <c r="H52" s="276"/>
      <c r="I52" s="17" t="s">
        <v>668</v>
      </c>
      <c r="J52" s="124" t="s">
        <v>128</v>
      </c>
      <c r="K52" s="124" t="s">
        <v>103</v>
      </c>
      <c r="L52" s="288"/>
      <c r="M52" s="286"/>
      <c r="N52" s="167"/>
      <c r="O52" s="184"/>
      <c r="P52" s="167"/>
      <c r="Q52" s="184"/>
      <c r="R52" s="167"/>
      <c r="S52" s="184"/>
    </row>
    <row r="53" spans="1:21" s="93" customFormat="1" ht="14.4" x14ac:dyDescent="0.25">
      <c r="A53" s="152"/>
      <c r="B53" s="152"/>
      <c r="C53" s="167"/>
      <c r="D53" s="272"/>
      <c r="E53" s="264"/>
      <c r="F53" s="276"/>
      <c r="G53" s="276"/>
      <c r="H53" s="276"/>
      <c r="I53" s="17" t="s">
        <v>669</v>
      </c>
      <c r="J53" s="124" t="s">
        <v>128</v>
      </c>
      <c r="K53" s="124" t="s">
        <v>103</v>
      </c>
      <c r="L53" s="288"/>
      <c r="M53" s="286"/>
      <c r="N53" s="167"/>
      <c r="O53" s="184"/>
      <c r="P53" s="167"/>
      <c r="Q53" s="184"/>
      <c r="R53" s="167"/>
      <c r="S53" s="184"/>
    </row>
    <row r="54" spans="1:21" s="93" customFormat="1" ht="28.8" x14ac:dyDescent="0.25">
      <c r="A54" s="152"/>
      <c r="B54" s="152"/>
      <c r="C54" s="167"/>
      <c r="D54" s="272"/>
      <c r="E54" s="264"/>
      <c r="F54" s="276"/>
      <c r="G54" s="276"/>
      <c r="H54" s="276"/>
      <c r="I54" s="17" t="s">
        <v>670</v>
      </c>
      <c r="J54" s="124" t="s">
        <v>128</v>
      </c>
      <c r="K54" s="124" t="s">
        <v>103</v>
      </c>
      <c r="L54" s="288"/>
      <c r="M54" s="286"/>
      <c r="N54" s="167"/>
      <c r="O54" s="184"/>
      <c r="P54" s="167"/>
      <c r="Q54" s="184"/>
      <c r="R54" s="167"/>
      <c r="S54" s="184"/>
    </row>
    <row r="55" spans="1:21" s="93" customFormat="1" ht="43.2" x14ac:dyDescent="0.25">
      <c r="A55" s="151"/>
      <c r="B55" s="151"/>
      <c r="C55" s="145"/>
      <c r="D55" s="273"/>
      <c r="E55" s="254"/>
      <c r="F55" s="154"/>
      <c r="G55" s="154"/>
      <c r="H55" s="154"/>
      <c r="I55" s="17" t="s">
        <v>437</v>
      </c>
      <c r="J55" s="124" t="s">
        <v>152</v>
      </c>
      <c r="K55" s="124" t="s">
        <v>164</v>
      </c>
      <c r="L55" s="275"/>
      <c r="M55" s="287"/>
      <c r="N55" s="145"/>
      <c r="O55" s="143"/>
      <c r="P55" s="145"/>
      <c r="Q55" s="143"/>
      <c r="R55" s="145"/>
      <c r="S55" s="143"/>
    </row>
    <row r="56" spans="1:21" ht="42" customHeight="1" x14ac:dyDescent="0.25">
      <c r="A56" s="302" t="s">
        <v>356</v>
      </c>
      <c r="B56" s="303"/>
      <c r="C56" s="303"/>
      <c r="D56" s="303"/>
      <c r="E56" s="303"/>
      <c r="F56" s="303"/>
      <c r="G56" s="303"/>
      <c r="H56" s="303"/>
      <c r="I56" s="303"/>
      <c r="J56" s="303"/>
      <c r="K56" s="304"/>
      <c r="L56" s="91"/>
      <c r="M56" s="92">
        <f>SUM(M8:M55)</f>
        <v>12274317.190000001</v>
      </c>
      <c r="N56" s="92">
        <f t="shared" ref="N56:R56" si="0">SUM(N8:N55)</f>
        <v>10433169.529999997</v>
      </c>
      <c r="O56" s="92"/>
      <c r="P56" s="92">
        <f t="shared" si="0"/>
        <v>1595661.2100000002</v>
      </c>
      <c r="Q56" s="92"/>
      <c r="R56" s="92">
        <f t="shared" si="0"/>
        <v>245486.44999999998</v>
      </c>
      <c r="S56" s="92"/>
    </row>
    <row r="57" spans="1:21" ht="21" customHeight="1" thickBot="1" x14ac:dyDescent="0.35">
      <c r="A57" s="224" t="s">
        <v>357</v>
      </c>
      <c r="B57" s="225"/>
      <c r="C57" s="225"/>
      <c r="D57" s="225"/>
      <c r="E57" s="225"/>
      <c r="F57" s="225"/>
      <c r="G57" s="225"/>
      <c r="H57" s="225"/>
      <c r="I57" s="225"/>
      <c r="J57" s="225"/>
      <c r="K57" s="226"/>
      <c r="L57" s="31"/>
      <c r="M57" s="62">
        <f>M56</f>
        <v>12274317.190000001</v>
      </c>
      <c r="N57" s="62">
        <f>N56</f>
        <v>10433169.529999997</v>
      </c>
      <c r="O57" s="63"/>
      <c r="P57" s="62">
        <f>P56</f>
        <v>1595661.2100000002</v>
      </c>
      <c r="Q57" s="63"/>
      <c r="R57" s="62">
        <f>R56</f>
        <v>245486.44999999998</v>
      </c>
      <c r="S57" s="33"/>
      <c r="T57" s="25"/>
      <c r="U57" s="25"/>
    </row>
    <row r="58" spans="1:21" x14ac:dyDescent="0.25">
      <c r="M58" s="25"/>
      <c r="N58" s="25">
        <f>'PA 1'!M27+'PA 2'!M68+'PA 3'!M43+'PA 4'!M104+'PA 5'!M57</f>
        <v>122019959.00470589</v>
      </c>
    </row>
    <row r="59" spans="1:21" x14ac:dyDescent="0.25">
      <c r="A59" s="262" t="s">
        <v>703</v>
      </c>
      <c r="B59" s="263"/>
      <c r="C59" s="263"/>
      <c r="D59" s="263"/>
      <c r="E59" s="263"/>
      <c r="F59" s="263"/>
      <c r="G59" s="263"/>
      <c r="H59" s="263"/>
      <c r="I59" s="263"/>
      <c r="J59" s="263"/>
      <c r="K59" s="263"/>
      <c r="L59" s="263"/>
      <c r="M59" s="263"/>
      <c r="N59" s="263"/>
      <c r="O59" s="263"/>
      <c r="P59" s="263"/>
      <c r="Q59" s="263"/>
      <c r="R59" s="263"/>
      <c r="S59" s="263"/>
    </row>
    <row r="60" spans="1:21" x14ac:dyDescent="0.25">
      <c r="A60" s="263"/>
      <c r="B60" s="263"/>
      <c r="C60" s="263"/>
      <c r="D60" s="263"/>
      <c r="E60" s="263"/>
      <c r="F60" s="263"/>
      <c r="G60" s="263"/>
      <c r="H60" s="263"/>
      <c r="I60" s="263"/>
      <c r="J60" s="263"/>
      <c r="K60" s="263"/>
      <c r="L60" s="263"/>
      <c r="M60" s="263"/>
      <c r="N60" s="263"/>
      <c r="O60" s="263"/>
      <c r="P60" s="263"/>
      <c r="Q60" s="263"/>
      <c r="R60" s="263"/>
      <c r="S60" s="263"/>
    </row>
    <row r="66" spans="16:19" x14ac:dyDescent="0.25">
      <c r="S66" s="25"/>
    </row>
    <row r="73" spans="16:19" x14ac:dyDescent="0.25">
      <c r="P73" s="25"/>
    </row>
  </sheetData>
  <autoFilter ref="A1:S57"/>
  <mergeCells count="274">
    <mergeCell ref="H51:H55"/>
    <mergeCell ref="G51:G55"/>
    <mergeCell ref="F51:F55"/>
    <mergeCell ref="E51:E55"/>
    <mergeCell ref="D51:D55"/>
    <mergeCell ref="C51:C55"/>
    <mergeCell ref="B51:B55"/>
    <mergeCell ref="A51:A55"/>
    <mergeCell ref="S51:S55"/>
    <mergeCell ref="R51:R55"/>
    <mergeCell ref="Q51:Q55"/>
    <mergeCell ref="P51:P55"/>
    <mergeCell ref="O51:O55"/>
    <mergeCell ref="N51:N55"/>
    <mergeCell ref="M51:M55"/>
    <mergeCell ref="L51:L55"/>
    <mergeCell ref="S47:S50"/>
    <mergeCell ref="R47:R50"/>
    <mergeCell ref="Q47:Q50"/>
    <mergeCell ref="P47:P50"/>
    <mergeCell ref="O47:O50"/>
    <mergeCell ref="N47:N50"/>
    <mergeCell ref="M47:M50"/>
    <mergeCell ref="L47:L50"/>
    <mergeCell ref="S41:S42"/>
    <mergeCell ref="R41:R42"/>
    <mergeCell ref="Q41:Q42"/>
    <mergeCell ref="P41:P42"/>
    <mergeCell ref="O41:O42"/>
    <mergeCell ref="N41:N42"/>
    <mergeCell ref="M41:M42"/>
    <mergeCell ref="L41:L42"/>
    <mergeCell ref="S43:S46"/>
    <mergeCell ref="R43:R46"/>
    <mergeCell ref="Q43:Q46"/>
    <mergeCell ref="P43:P46"/>
    <mergeCell ref="O43:O46"/>
    <mergeCell ref="N43:N46"/>
    <mergeCell ref="M43:M46"/>
    <mergeCell ref="L43:L46"/>
    <mergeCell ref="A43:A46"/>
    <mergeCell ref="A47:A50"/>
    <mergeCell ref="H43:H46"/>
    <mergeCell ref="G43:G46"/>
    <mergeCell ref="F43:F46"/>
    <mergeCell ref="E43:E46"/>
    <mergeCell ref="D43:D46"/>
    <mergeCell ref="C43:C46"/>
    <mergeCell ref="B43:B46"/>
    <mergeCell ref="H47:H50"/>
    <mergeCell ref="G47:G50"/>
    <mergeCell ref="F47:F50"/>
    <mergeCell ref="E47:E50"/>
    <mergeCell ref="D47:D50"/>
    <mergeCell ref="C47:C50"/>
    <mergeCell ref="B47:B50"/>
    <mergeCell ref="H41:H42"/>
    <mergeCell ref="G41:G42"/>
    <mergeCell ref="F41:F42"/>
    <mergeCell ref="E41:E42"/>
    <mergeCell ref="D41:D42"/>
    <mergeCell ref="C41:C42"/>
    <mergeCell ref="B41:B42"/>
    <mergeCell ref="A41:A42"/>
    <mergeCell ref="D39:D40"/>
    <mergeCell ref="C39:C40"/>
    <mergeCell ref="B39:B40"/>
    <mergeCell ref="A39:A40"/>
    <mergeCell ref="G39:G40"/>
    <mergeCell ref="F39:F40"/>
    <mergeCell ref="E39:E40"/>
    <mergeCell ref="S39:S40"/>
    <mergeCell ref="R39:R40"/>
    <mergeCell ref="Q39:Q40"/>
    <mergeCell ref="P39:P40"/>
    <mergeCell ref="O39:O40"/>
    <mergeCell ref="N39:N40"/>
    <mergeCell ref="M39:M40"/>
    <mergeCell ref="L39:L40"/>
    <mergeCell ref="H39:H40"/>
    <mergeCell ref="S31:S33"/>
    <mergeCell ref="R31:R33"/>
    <mergeCell ref="Q31:Q33"/>
    <mergeCell ref="P31:P33"/>
    <mergeCell ref="O31:O33"/>
    <mergeCell ref="N31:N33"/>
    <mergeCell ref="M31:M33"/>
    <mergeCell ref="L31:L33"/>
    <mergeCell ref="L34:L38"/>
    <mergeCell ref="P34:P38"/>
    <mergeCell ref="O34:O38"/>
    <mergeCell ref="N34:N38"/>
    <mergeCell ref="M34:M38"/>
    <mergeCell ref="Q34:Q38"/>
    <mergeCell ref="S34:S38"/>
    <mergeCell ref="R34:R38"/>
    <mergeCell ref="F31:F33"/>
    <mergeCell ref="E31:E33"/>
    <mergeCell ref="D31:D33"/>
    <mergeCell ref="C31:C33"/>
    <mergeCell ref="B31:B33"/>
    <mergeCell ref="A31:A33"/>
    <mergeCell ref="G34:G38"/>
    <mergeCell ref="F34:F38"/>
    <mergeCell ref="E34:E38"/>
    <mergeCell ref="D34:D38"/>
    <mergeCell ref="C34:C38"/>
    <mergeCell ref="B34:B38"/>
    <mergeCell ref="A34:A38"/>
    <mergeCell ref="F15:F16"/>
    <mergeCell ref="E15:E16"/>
    <mergeCell ref="D15:D16"/>
    <mergeCell ref="C15:C16"/>
    <mergeCell ref="B17:B20"/>
    <mergeCell ref="A17:A20"/>
    <mergeCell ref="F17:F20"/>
    <mergeCell ref="E17:E20"/>
    <mergeCell ref="D17:D20"/>
    <mergeCell ref="C17:C20"/>
    <mergeCell ref="A11:A12"/>
    <mergeCell ref="G13:G14"/>
    <mergeCell ref="F13:F14"/>
    <mergeCell ref="E13:E14"/>
    <mergeCell ref="D13:D14"/>
    <mergeCell ref="C13:C14"/>
    <mergeCell ref="B13:B14"/>
    <mergeCell ref="A13:A14"/>
    <mergeCell ref="G11:G12"/>
    <mergeCell ref="F11:F12"/>
    <mergeCell ref="E11:E12"/>
    <mergeCell ref="D11:D12"/>
    <mergeCell ref="C11:C12"/>
    <mergeCell ref="R8:R10"/>
    <mergeCell ref="S8:S10"/>
    <mergeCell ref="S13:S14"/>
    <mergeCell ref="S11:S12"/>
    <mergeCell ref="R13:R14"/>
    <mergeCell ref="R11:R12"/>
    <mergeCell ref="Q13:Q14"/>
    <mergeCell ref="Q11:Q12"/>
    <mergeCell ref="B11:B12"/>
    <mergeCell ref="L11:L12"/>
    <mergeCell ref="P13:P14"/>
    <mergeCell ref="P11:P12"/>
    <mergeCell ref="O13:O14"/>
    <mergeCell ref="O11:O12"/>
    <mergeCell ref="M13:M14"/>
    <mergeCell ref="N13:N14"/>
    <mergeCell ref="N11:N12"/>
    <mergeCell ref="M11:M12"/>
    <mergeCell ref="L13:L14"/>
    <mergeCell ref="H8:H10"/>
    <mergeCell ref="H11:H12"/>
    <mergeCell ref="H13:H14"/>
    <mergeCell ref="A6:S6"/>
    <mergeCell ref="A7:S7"/>
    <mergeCell ref="G1:G2"/>
    <mergeCell ref="I1:I2"/>
    <mergeCell ref="J1:J2"/>
    <mergeCell ref="K1:K2"/>
    <mergeCell ref="L1:L2"/>
    <mergeCell ref="M1:R1"/>
    <mergeCell ref="A1:A2"/>
    <mergeCell ref="B1:B2"/>
    <mergeCell ref="C1:C2"/>
    <mergeCell ref="D1:D2"/>
    <mergeCell ref="E1:E2"/>
    <mergeCell ref="F1:F2"/>
    <mergeCell ref="H1:H2"/>
    <mergeCell ref="A59:S60"/>
    <mergeCell ref="L8:L10"/>
    <mergeCell ref="M8:M10"/>
    <mergeCell ref="N8:N10"/>
    <mergeCell ref="O8:O10"/>
    <mergeCell ref="P8:P10"/>
    <mergeCell ref="Q8:Q10"/>
    <mergeCell ref="A8:A10"/>
    <mergeCell ref="B8:B10"/>
    <mergeCell ref="C8:C10"/>
    <mergeCell ref="D8:D10"/>
    <mergeCell ref="E8:E10"/>
    <mergeCell ref="B15:B16"/>
    <mergeCell ref="A15:A16"/>
    <mergeCell ref="M15:M16"/>
    <mergeCell ref="L15:L16"/>
    <mergeCell ref="S15:S16"/>
    <mergeCell ref="R15:R16"/>
    <mergeCell ref="Q15:Q16"/>
    <mergeCell ref="P15:P16"/>
    <mergeCell ref="O15:O16"/>
    <mergeCell ref="N15:N16"/>
    <mergeCell ref="F8:F10"/>
    <mergeCell ref="G8:G10"/>
    <mergeCell ref="M21:M22"/>
    <mergeCell ref="L21:L22"/>
    <mergeCell ref="P21:P22"/>
    <mergeCell ref="O21:O22"/>
    <mergeCell ref="N21:N22"/>
    <mergeCell ref="S21:S22"/>
    <mergeCell ref="R21:R22"/>
    <mergeCell ref="A56:K56"/>
    <mergeCell ref="A57:K57"/>
    <mergeCell ref="Q21:Q22"/>
    <mergeCell ref="C21:C22"/>
    <mergeCell ref="B21:B22"/>
    <mergeCell ref="G21:G22"/>
    <mergeCell ref="F21:F22"/>
    <mergeCell ref="E21:E22"/>
    <mergeCell ref="D21:D22"/>
    <mergeCell ref="A21:A22"/>
    <mergeCell ref="B23:B26"/>
    <mergeCell ref="A23:A26"/>
    <mergeCell ref="S23:S26"/>
    <mergeCell ref="R23:R26"/>
    <mergeCell ref="Q23:Q26"/>
    <mergeCell ref="P23:P26"/>
    <mergeCell ref="O23:O26"/>
    <mergeCell ref="S17:S20"/>
    <mergeCell ref="R17:R20"/>
    <mergeCell ref="Q17:Q20"/>
    <mergeCell ref="P17:P20"/>
    <mergeCell ref="O17:O20"/>
    <mergeCell ref="N17:N20"/>
    <mergeCell ref="M17:M20"/>
    <mergeCell ref="L17:L20"/>
    <mergeCell ref="G17:G20"/>
    <mergeCell ref="N23:N26"/>
    <mergeCell ref="M23:M26"/>
    <mergeCell ref="L23:L26"/>
    <mergeCell ref="G23:G26"/>
    <mergeCell ref="F23:F26"/>
    <mergeCell ref="E23:E26"/>
    <mergeCell ref="D23:D26"/>
    <mergeCell ref="C23:C26"/>
    <mergeCell ref="G27:G28"/>
    <mergeCell ref="F27:F28"/>
    <mergeCell ref="E27:E28"/>
    <mergeCell ref="D27:D28"/>
    <mergeCell ref="C27:C28"/>
    <mergeCell ref="B27:B28"/>
    <mergeCell ref="A27:A28"/>
    <mergeCell ref="S27:S28"/>
    <mergeCell ref="R27:R28"/>
    <mergeCell ref="Q27:Q28"/>
    <mergeCell ref="P27:P28"/>
    <mergeCell ref="O27:O28"/>
    <mergeCell ref="N27:N28"/>
    <mergeCell ref="M27:M28"/>
    <mergeCell ref="L27:L28"/>
    <mergeCell ref="F29:F30"/>
    <mergeCell ref="E29:E30"/>
    <mergeCell ref="D29:D30"/>
    <mergeCell ref="C29:C30"/>
    <mergeCell ref="B29:B30"/>
    <mergeCell ref="A29:A30"/>
    <mergeCell ref="S29:S30"/>
    <mergeCell ref="R29:R30"/>
    <mergeCell ref="Q29:Q30"/>
    <mergeCell ref="P29:P30"/>
    <mergeCell ref="O29:O30"/>
    <mergeCell ref="N29:N30"/>
    <mergeCell ref="M29:M30"/>
    <mergeCell ref="L29:L30"/>
    <mergeCell ref="H15:H16"/>
    <mergeCell ref="H17:H20"/>
    <mergeCell ref="H21:H22"/>
    <mergeCell ref="H23:H26"/>
    <mergeCell ref="H27:H28"/>
    <mergeCell ref="H29:H30"/>
    <mergeCell ref="H31:H33"/>
    <mergeCell ref="H34:H38"/>
    <mergeCell ref="G29:G30"/>
    <mergeCell ref="G15:G16"/>
    <mergeCell ref="G31:G33"/>
  </mergeCells>
  <pageMargins left="0.70866141732283472" right="0.70866141732283472" top="0.47244094488188981" bottom="0.51181102362204722" header="0.31496062992125984" footer="0.31496062992125984"/>
  <pageSetup paperSize="9" scale="34" fitToHeight="2" orientation="landscape" r:id="rId1"/>
  <headerFooter>
    <oddHeader xml:space="preserve">&amp;C&amp;"Trebuchet MS,Bold"&amp;12List of contracted projects/Lista proiectelor contractate 
</oddHeader>
    <oddFooter>&amp;L&amp;P/&amp;N</oddFooter>
  </headerFooter>
  <rowBreaks count="1" manualBreakCount="1">
    <brk id="30"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64.33203125" style="22" customWidth="1"/>
    <col min="4" max="4" width="46.44140625" style="23" customWidth="1"/>
    <col min="5" max="5" width="22.5546875" style="2" customWidth="1"/>
    <col min="6" max="6" width="13.5546875" style="2" customWidth="1"/>
    <col min="7" max="7" width="14.109375" style="2" customWidth="1"/>
    <col min="8" max="8" width="16.6640625" style="2" customWidth="1"/>
    <col min="9" max="9" width="26.5546875" style="24"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36.75" customHeight="1" x14ac:dyDescent="0.25">
      <c r="A1" s="305" t="s">
        <v>0</v>
      </c>
      <c r="B1" s="148" t="s">
        <v>1</v>
      </c>
      <c r="C1" s="148" t="s">
        <v>2</v>
      </c>
      <c r="D1" s="148" t="s">
        <v>3</v>
      </c>
      <c r="E1" s="148" t="s">
        <v>4</v>
      </c>
      <c r="F1" s="148" t="s">
        <v>5</v>
      </c>
      <c r="G1" s="148" t="s">
        <v>6</v>
      </c>
      <c r="H1" s="148" t="s">
        <v>621</v>
      </c>
      <c r="I1" s="148" t="s">
        <v>232</v>
      </c>
      <c r="J1" s="148" t="s">
        <v>8</v>
      </c>
      <c r="K1" s="148" t="s">
        <v>9</v>
      </c>
      <c r="L1" s="148" t="s">
        <v>10</v>
      </c>
      <c r="M1" s="192" t="s">
        <v>11</v>
      </c>
      <c r="N1" s="193"/>
      <c r="O1" s="193"/>
      <c r="P1" s="193"/>
      <c r="Q1" s="193"/>
    </row>
    <row r="2" spans="1:17" ht="81" customHeight="1" x14ac:dyDescent="0.25">
      <c r="A2" s="306"/>
      <c r="B2" s="149"/>
      <c r="C2" s="149"/>
      <c r="D2" s="149"/>
      <c r="E2" s="149"/>
      <c r="F2" s="149"/>
      <c r="G2" s="149"/>
      <c r="H2" s="149"/>
      <c r="I2" s="149"/>
      <c r="J2" s="149"/>
      <c r="K2" s="149"/>
      <c r="L2" s="149"/>
      <c r="M2" s="3" t="s">
        <v>12</v>
      </c>
      <c r="N2" s="3" t="s">
        <v>13</v>
      </c>
      <c r="O2" s="3" t="s">
        <v>14</v>
      </c>
      <c r="P2" s="3" t="s">
        <v>15</v>
      </c>
      <c r="Q2" s="3" t="s">
        <v>16</v>
      </c>
    </row>
    <row r="3" spans="1:17" ht="53.25" customHeight="1" x14ac:dyDescent="0.25">
      <c r="A3" s="5" t="s">
        <v>19</v>
      </c>
      <c r="B3" s="3" t="s">
        <v>20</v>
      </c>
      <c r="C3" s="6" t="s">
        <v>21</v>
      </c>
      <c r="D3" s="6" t="s">
        <v>22</v>
      </c>
      <c r="E3" s="6" t="s">
        <v>23</v>
      </c>
      <c r="F3" s="6" t="s">
        <v>24</v>
      </c>
      <c r="G3" s="6" t="s">
        <v>25</v>
      </c>
      <c r="H3" s="117" t="s">
        <v>622</v>
      </c>
      <c r="I3" s="6" t="s">
        <v>26</v>
      </c>
      <c r="J3" s="3" t="s">
        <v>27</v>
      </c>
      <c r="K3" s="3" t="s">
        <v>28</v>
      </c>
      <c r="L3" s="3" t="s">
        <v>29</v>
      </c>
      <c r="M3" s="3" t="s">
        <v>30</v>
      </c>
      <c r="N3" s="3" t="s">
        <v>31</v>
      </c>
      <c r="O3" s="3" t="s">
        <v>32</v>
      </c>
      <c r="P3" s="3" t="s">
        <v>33</v>
      </c>
      <c r="Q3" s="3" t="s">
        <v>34</v>
      </c>
    </row>
    <row r="4" spans="1:17" ht="69.75" customHeight="1" x14ac:dyDescent="0.25">
      <c r="A4" s="5" t="s">
        <v>37</v>
      </c>
      <c r="B4" s="3" t="s">
        <v>38</v>
      </c>
      <c r="C4" s="6" t="s">
        <v>39</v>
      </c>
      <c r="D4" s="6" t="s">
        <v>40</v>
      </c>
      <c r="E4" s="6" t="s">
        <v>41</v>
      </c>
      <c r="F4" s="6" t="s">
        <v>42</v>
      </c>
      <c r="G4" s="6" t="s">
        <v>43</v>
      </c>
      <c r="H4" s="117" t="s">
        <v>666</v>
      </c>
      <c r="I4" s="6" t="s">
        <v>44</v>
      </c>
      <c r="J4" s="3" t="s">
        <v>45</v>
      </c>
      <c r="K4" s="3" t="s">
        <v>46</v>
      </c>
      <c r="L4" s="3" t="s">
        <v>47</v>
      </c>
      <c r="M4" s="3" t="s">
        <v>48</v>
      </c>
      <c r="N4" s="3" t="s">
        <v>49</v>
      </c>
      <c r="O4" s="3" t="s">
        <v>50</v>
      </c>
      <c r="P4" s="3" t="s">
        <v>51</v>
      </c>
      <c r="Q4" s="3"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row>
    <row r="6" spans="1:17" ht="25.5" customHeight="1" x14ac:dyDescent="0.25">
      <c r="A6" s="199" t="s">
        <v>233</v>
      </c>
      <c r="B6" s="200"/>
      <c r="C6" s="200"/>
      <c r="D6" s="200"/>
      <c r="E6" s="200"/>
      <c r="F6" s="200"/>
      <c r="G6" s="200"/>
      <c r="H6" s="200"/>
      <c r="I6" s="200"/>
      <c r="J6" s="200"/>
      <c r="K6" s="200"/>
      <c r="L6" s="200"/>
      <c r="M6" s="200"/>
      <c r="N6" s="200"/>
      <c r="O6" s="200"/>
      <c r="P6" s="200"/>
      <c r="Q6" s="200"/>
    </row>
    <row r="7" spans="1:17" ht="154.5" customHeight="1" x14ac:dyDescent="0.25">
      <c r="A7" s="40">
        <v>1</v>
      </c>
      <c r="B7" s="16" t="s">
        <v>693</v>
      </c>
      <c r="C7" s="41" t="s">
        <v>265</v>
      </c>
      <c r="D7" s="41" t="s">
        <v>235</v>
      </c>
      <c r="E7" s="16">
        <v>12</v>
      </c>
      <c r="F7" s="49">
        <v>42005</v>
      </c>
      <c r="G7" s="42" t="s">
        <v>236</v>
      </c>
      <c r="H7" s="42" t="s">
        <v>623</v>
      </c>
      <c r="I7" s="16" t="s">
        <v>272</v>
      </c>
      <c r="J7" s="16" t="s">
        <v>128</v>
      </c>
      <c r="K7" s="16" t="s">
        <v>103</v>
      </c>
      <c r="L7" s="146" t="s">
        <v>237</v>
      </c>
      <c r="M7" s="11">
        <v>260000</v>
      </c>
      <c r="N7" s="11">
        <v>169000</v>
      </c>
      <c r="O7" s="39">
        <v>0.65</v>
      </c>
      <c r="P7" s="43">
        <v>91000</v>
      </c>
      <c r="Q7" s="39">
        <v>0.35</v>
      </c>
    </row>
    <row r="8" spans="1:17" ht="159" customHeight="1" x14ac:dyDescent="0.25">
      <c r="A8" s="40">
        <v>2</v>
      </c>
      <c r="B8" s="16" t="s">
        <v>692</v>
      </c>
      <c r="C8" s="41" t="s">
        <v>267</v>
      </c>
      <c r="D8" s="41" t="s">
        <v>238</v>
      </c>
      <c r="E8" s="16">
        <v>12</v>
      </c>
      <c r="F8" s="49">
        <v>42005</v>
      </c>
      <c r="G8" s="42" t="s">
        <v>236</v>
      </c>
      <c r="H8" s="42" t="s">
        <v>623</v>
      </c>
      <c r="I8" s="16" t="s">
        <v>271</v>
      </c>
      <c r="J8" s="16" t="s">
        <v>128</v>
      </c>
      <c r="K8" s="16" t="s">
        <v>103</v>
      </c>
      <c r="L8" s="188"/>
      <c r="M8" s="11">
        <v>9100</v>
      </c>
      <c r="N8" s="11">
        <f>M8*0.65</f>
        <v>5915</v>
      </c>
      <c r="O8" s="39">
        <v>0.65</v>
      </c>
      <c r="P8" s="11">
        <f>M8*0.35</f>
        <v>3185</v>
      </c>
      <c r="Q8" s="39">
        <v>0.35</v>
      </c>
    </row>
    <row r="9" spans="1:17" ht="70.5" customHeight="1" x14ac:dyDescent="0.25">
      <c r="A9" s="40">
        <v>3</v>
      </c>
      <c r="B9" s="16" t="s">
        <v>234</v>
      </c>
      <c r="C9" s="41" t="s">
        <v>239</v>
      </c>
      <c r="D9" s="41" t="s">
        <v>240</v>
      </c>
      <c r="E9" s="16">
        <v>18</v>
      </c>
      <c r="F9" s="49">
        <v>42005</v>
      </c>
      <c r="G9" s="16" t="s">
        <v>241</v>
      </c>
      <c r="H9" s="42" t="s">
        <v>623</v>
      </c>
      <c r="I9" s="16" t="s">
        <v>242</v>
      </c>
      <c r="J9" s="16" t="s">
        <v>128</v>
      </c>
      <c r="K9" s="16" t="s">
        <v>243</v>
      </c>
      <c r="L9" s="188"/>
      <c r="M9" s="11">
        <v>50000</v>
      </c>
      <c r="N9" s="11">
        <f>M9*0.65</f>
        <v>32500</v>
      </c>
      <c r="O9" s="39">
        <v>0.65</v>
      </c>
      <c r="P9" s="11">
        <f>M9*0.35</f>
        <v>17500</v>
      </c>
      <c r="Q9" s="39">
        <v>0.35</v>
      </c>
    </row>
    <row r="10" spans="1:17" ht="81.75" customHeight="1" x14ac:dyDescent="0.25">
      <c r="A10" s="40">
        <v>4</v>
      </c>
      <c r="B10" s="16" t="s">
        <v>694</v>
      </c>
      <c r="C10" s="41" t="s">
        <v>244</v>
      </c>
      <c r="D10" s="41" t="s">
        <v>240</v>
      </c>
      <c r="E10" s="16">
        <v>18</v>
      </c>
      <c r="F10" s="49">
        <v>42370</v>
      </c>
      <c r="G10" s="16" t="s">
        <v>245</v>
      </c>
      <c r="H10" s="42" t="s">
        <v>623</v>
      </c>
      <c r="I10" s="16" t="s">
        <v>242</v>
      </c>
      <c r="J10" s="16" t="s">
        <v>128</v>
      </c>
      <c r="K10" s="16" t="s">
        <v>243</v>
      </c>
      <c r="L10" s="188"/>
      <c r="M10" s="11">
        <v>1099025</v>
      </c>
      <c r="N10" s="11">
        <f>M10*0.65</f>
        <v>714366.25</v>
      </c>
      <c r="O10" s="39">
        <v>0.65</v>
      </c>
      <c r="P10" s="11">
        <f>M10*0.35</f>
        <v>384658.75</v>
      </c>
      <c r="Q10" s="39">
        <v>0.35</v>
      </c>
    </row>
    <row r="11" spans="1:17" ht="151.5" customHeight="1" x14ac:dyDescent="0.25">
      <c r="A11" s="40">
        <v>5</v>
      </c>
      <c r="B11" s="16" t="s">
        <v>695</v>
      </c>
      <c r="C11" s="41" t="s">
        <v>264</v>
      </c>
      <c r="D11" s="41" t="s">
        <v>235</v>
      </c>
      <c r="E11" s="16">
        <v>12</v>
      </c>
      <c r="F11" s="49">
        <v>42370</v>
      </c>
      <c r="G11" s="16" t="s">
        <v>246</v>
      </c>
      <c r="H11" s="42" t="s">
        <v>623</v>
      </c>
      <c r="I11" s="47" t="s">
        <v>272</v>
      </c>
      <c r="J11" s="16" t="s">
        <v>128</v>
      </c>
      <c r="K11" s="16" t="s">
        <v>103</v>
      </c>
      <c r="L11" s="188"/>
      <c r="M11" s="11">
        <f>[1]AT!$H$9</f>
        <v>1548800</v>
      </c>
      <c r="N11" s="11">
        <f>M11*O11</f>
        <v>1006720</v>
      </c>
      <c r="O11" s="39">
        <v>0.65</v>
      </c>
      <c r="P11" s="11">
        <f>M11*Q11</f>
        <v>542080</v>
      </c>
      <c r="Q11" s="39">
        <v>0.35</v>
      </c>
    </row>
    <row r="12" spans="1:17" ht="141" customHeight="1" x14ac:dyDescent="0.25">
      <c r="A12" s="40">
        <v>6</v>
      </c>
      <c r="B12" s="47" t="s">
        <v>696</v>
      </c>
      <c r="C12" s="17" t="s">
        <v>268</v>
      </c>
      <c r="D12" s="41" t="s">
        <v>238</v>
      </c>
      <c r="E12" s="47">
        <v>12</v>
      </c>
      <c r="F12" s="49">
        <v>42370</v>
      </c>
      <c r="G12" s="47" t="s">
        <v>246</v>
      </c>
      <c r="H12" s="42" t="s">
        <v>623</v>
      </c>
      <c r="I12" s="47" t="s">
        <v>271</v>
      </c>
      <c r="J12" s="47" t="s">
        <v>128</v>
      </c>
      <c r="K12" s="47" t="s">
        <v>103</v>
      </c>
      <c r="L12" s="188"/>
      <c r="M12" s="46">
        <f>[1]AT!$H$10</f>
        <v>374608</v>
      </c>
      <c r="N12" s="46">
        <f>M12*O12</f>
        <v>243495.2</v>
      </c>
      <c r="O12" s="39">
        <v>0.65</v>
      </c>
      <c r="P12" s="46">
        <f>M12*Q12</f>
        <v>131112.79999999999</v>
      </c>
      <c r="Q12" s="39">
        <v>0.35</v>
      </c>
    </row>
    <row r="13" spans="1:17" ht="155.25" customHeight="1" x14ac:dyDescent="0.25">
      <c r="A13" s="40">
        <v>7</v>
      </c>
      <c r="B13" s="47" t="s">
        <v>698</v>
      </c>
      <c r="C13" s="41" t="s">
        <v>269</v>
      </c>
      <c r="D13" s="41" t="s">
        <v>266</v>
      </c>
      <c r="E13" s="47">
        <v>15</v>
      </c>
      <c r="F13" s="49">
        <v>42736</v>
      </c>
      <c r="G13" s="49">
        <v>43190</v>
      </c>
      <c r="H13" s="115" t="s">
        <v>624</v>
      </c>
      <c r="I13" s="47" t="s">
        <v>272</v>
      </c>
      <c r="J13" s="47" t="s">
        <v>128</v>
      </c>
      <c r="K13" s="47" t="s">
        <v>103</v>
      </c>
      <c r="L13" s="188"/>
      <c r="M13" s="46">
        <v>1789020</v>
      </c>
      <c r="N13" s="46">
        <f>M13*O12</f>
        <v>1162863</v>
      </c>
      <c r="O13" s="39">
        <v>0.65</v>
      </c>
      <c r="P13" s="46">
        <f>M13*Q13</f>
        <v>626157</v>
      </c>
      <c r="Q13" s="39">
        <v>0.35</v>
      </c>
    </row>
    <row r="14" spans="1:17" ht="145.5" customHeight="1" x14ac:dyDescent="0.25">
      <c r="A14" s="58">
        <v>8</v>
      </c>
      <c r="B14" s="52" t="s">
        <v>697</v>
      </c>
      <c r="C14" s="51" t="s">
        <v>270</v>
      </c>
      <c r="D14" s="59" t="s">
        <v>238</v>
      </c>
      <c r="E14" s="52">
        <v>15</v>
      </c>
      <c r="F14" s="54">
        <v>42736</v>
      </c>
      <c r="G14" s="54">
        <v>43190</v>
      </c>
      <c r="H14" s="116" t="s">
        <v>624</v>
      </c>
      <c r="I14" s="52" t="s">
        <v>271</v>
      </c>
      <c r="J14" s="52" t="s">
        <v>128</v>
      </c>
      <c r="K14" s="52" t="s">
        <v>103</v>
      </c>
      <c r="L14" s="188"/>
      <c r="M14" s="50">
        <v>541200</v>
      </c>
      <c r="N14" s="50">
        <f>M14*O14</f>
        <v>351780</v>
      </c>
      <c r="O14" s="53">
        <v>0.65</v>
      </c>
      <c r="P14" s="50">
        <f>M14*Q14</f>
        <v>189420</v>
      </c>
      <c r="Q14" s="53">
        <v>0.35</v>
      </c>
    </row>
    <row r="15" spans="1:17" ht="57.6" x14ac:dyDescent="0.25">
      <c r="A15" s="60">
        <v>9</v>
      </c>
      <c r="B15" s="52" t="s">
        <v>234</v>
      </c>
      <c r="C15" s="41" t="s">
        <v>273</v>
      </c>
      <c r="D15" s="41" t="s">
        <v>240</v>
      </c>
      <c r="E15" s="55">
        <v>18</v>
      </c>
      <c r="F15" s="56">
        <v>42736</v>
      </c>
      <c r="G15" s="56">
        <v>43281</v>
      </c>
      <c r="H15" s="115" t="s">
        <v>624</v>
      </c>
      <c r="I15" s="55" t="s">
        <v>281</v>
      </c>
      <c r="J15" s="55" t="s">
        <v>128</v>
      </c>
      <c r="K15" s="55" t="s">
        <v>243</v>
      </c>
      <c r="L15" s="188"/>
      <c r="M15" s="57">
        <v>585520</v>
      </c>
      <c r="N15" s="50">
        <f>M15*O15</f>
        <v>380588</v>
      </c>
      <c r="O15" s="39">
        <v>0.65</v>
      </c>
      <c r="P15" s="50">
        <f t="shared" ref="P15:P18" si="0">M15*Q15</f>
        <v>204932</v>
      </c>
      <c r="Q15" s="53">
        <v>0.35</v>
      </c>
    </row>
    <row r="16" spans="1:17" ht="151.5" customHeight="1" x14ac:dyDescent="0.25">
      <c r="A16" s="40">
        <v>10</v>
      </c>
      <c r="B16" s="52" t="s">
        <v>699</v>
      </c>
      <c r="C16" s="41" t="s">
        <v>275</v>
      </c>
      <c r="D16" s="41" t="s">
        <v>240</v>
      </c>
      <c r="E16" s="130">
        <v>12</v>
      </c>
      <c r="F16" s="134">
        <v>42735</v>
      </c>
      <c r="G16" s="134">
        <v>43099</v>
      </c>
      <c r="H16" s="134" t="s">
        <v>623</v>
      </c>
      <c r="I16" s="136" t="s">
        <v>274</v>
      </c>
      <c r="J16" s="130" t="s">
        <v>128</v>
      </c>
      <c r="K16" s="130" t="s">
        <v>243</v>
      </c>
      <c r="L16" s="188"/>
      <c r="M16" s="57">
        <v>148000</v>
      </c>
      <c r="N16" s="50">
        <f t="shared" ref="N16:N18" si="1">M16*O16</f>
        <v>96200</v>
      </c>
      <c r="O16" s="53">
        <v>0.65</v>
      </c>
      <c r="P16" s="50">
        <f t="shared" si="0"/>
        <v>51800</v>
      </c>
      <c r="Q16" s="53">
        <v>0.35</v>
      </c>
    </row>
    <row r="17" spans="1:17" ht="43.2" x14ac:dyDescent="0.25">
      <c r="A17" s="40">
        <v>11</v>
      </c>
      <c r="B17" s="130" t="s">
        <v>691</v>
      </c>
      <c r="C17" s="41" t="s">
        <v>686</v>
      </c>
      <c r="D17" s="41" t="s">
        <v>687</v>
      </c>
      <c r="E17" s="130">
        <v>36</v>
      </c>
      <c r="F17" s="134">
        <v>42005</v>
      </c>
      <c r="G17" s="134">
        <v>43100</v>
      </c>
      <c r="H17" s="134" t="s">
        <v>623</v>
      </c>
      <c r="I17" s="136" t="s">
        <v>688</v>
      </c>
      <c r="J17" s="130" t="s">
        <v>152</v>
      </c>
      <c r="K17" s="130" t="s">
        <v>160</v>
      </c>
      <c r="L17" s="188"/>
      <c r="M17" s="132">
        <v>224031</v>
      </c>
      <c r="N17" s="132">
        <f t="shared" si="1"/>
        <v>145620.15</v>
      </c>
      <c r="O17" s="131">
        <v>0.65</v>
      </c>
      <c r="P17" s="132">
        <f t="shared" si="0"/>
        <v>78410.849999999991</v>
      </c>
      <c r="Q17" s="131">
        <v>0.35</v>
      </c>
    </row>
    <row r="18" spans="1:17" ht="86.4" x14ac:dyDescent="0.25">
      <c r="A18" s="40">
        <v>12</v>
      </c>
      <c r="B18" s="130" t="s">
        <v>690</v>
      </c>
      <c r="C18" s="135" t="s">
        <v>689</v>
      </c>
      <c r="D18" s="59" t="s">
        <v>238</v>
      </c>
      <c r="E18" s="130">
        <v>33</v>
      </c>
      <c r="F18" s="134">
        <v>43191</v>
      </c>
      <c r="G18" s="134">
        <v>44196</v>
      </c>
      <c r="H18" s="134" t="s">
        <v>700</v>
      </c>
      <c r="I18" s="133" t="s">
        <v>271</v>
      </c>
      <c r="J18" s="133" t="s">
        <v>128</v>
      </c>
      <c r="K18" s="133" t="s">
        <v>103</v>
      </c>
      <c r="L18" s="147"/>
      <c r="M18" s="132">
        <v>1393000</v>
      </c>
      <c r="N18" s="132">
        <f t="shared" si="1"/>
        <v>905450</v>
      </c>
      <c r="O18" s="131">
        <v>0.65</v>
      </c>
      <c r="P18" s="132">
        <f t="shared" si="0"/>
        <v>487549.99999999994</v>
      </c>
      <c r="Q18" s="131">
        <v>0.35</v>
      </c>
    </row>
    <row r="19" spans="1:17" ht="15" thickBot="1" x14ac:dyDescent="0.35">
      <c r="A19" s="224" t="s">
        <v>247</v>
      </c>
      <c r="B19" s="225"/>
      <c r="C19" s="225"/>
      <c r="D19" s="225"/>
      <c r="E19" s="225"/>
      <c r="F19" s="225"/>
      <c r="G19" s="225"/>
      <c r="H19" s="225"/>
      <c r="I19" s="225"/>
      <c r="J19" s="225"/>
      <c r="K19" s="226"/>
      <c r="L19" s="31"/>
      <c r="M19" s="44">
        <f>SUM(M7:M18)</f>
        <v>8022304</v>
      </c>
      <c r="N19" s="44">
        <f>SUM(N7:N18)</f>
        <v>5214497.6000000006</v>
      </c>
      <c r="O19" s="44" t="s">
        <v>234</v>
      </c>
      <c r="P19" s="44">
        <f>SUM(P7:P18)</f>
        <v>2807806.4</v>
      </c>
      <c r="Q19" s="44" t="s">
        <v>234</v>
      </c>
    </row>
    <row r="20" spans="1:17" x14ac:dyDescent="0.25">
      <c r="M20" s="25"/>
    </row>
    <row r="21" spans="1:17" x14ac:dyDescent="0.25">
      <c r="A21" s="262" t="s">
        <v>701</v>
      </c>
      <c r="B21" s="263"/>
      <c r="C21" s="263"/>
      <c r="D21" s="263"/>
      <c r="E21" s="263"/>
      <c r="F21" s="263"/>
      <c r="G21" s="263"/>
      <c r="H21" s="263"/>
      <c r="I21" s="263"/>
      <c r="J21" s="263"/>
      <c r="K21" s="263"/>
      <c r="L21" s="263"/>
      <c r="M21" s="263"/>
      <c r="N21" s="263"/>
      <c r="O21" s="263"/>
      <c r="P21" s="263"/>
      <c r="Q21" s="263"/>
    </row>
    <row r="22" spans="1:17" x14ac:dyDescent="0.25">
      <c r="A22" s="263"/>
      <c r="B22" s="263"/>
      <c r="C22" s="263"/>
      <c r="D22" s="263"/>
      <c r="E22" s="263"/>
      <c r="F22" s="263"/>
      <c r="G22" s="263"/>
      <c r="H22" s="263"/>
      <c r="I22" s="263"/>
      <c r="J22" s="263"/>
      <c r="K22" s="263"/>
      <c r="L22" s="263"/>
      <c r="M22" s="263"/>
      <c r="N22" s="263"/>
      <c r="O22" s="263"/>
      <c r="P22" s="263"/>
      <c r="Q22" s="263"/>
    </row>
    <row r="35" spans="16:16" x14ac:dyDescent="0.25">
      <c r="P35" s="25"/>
    </row>
  </sheetData>
  <autoFilter ref="A1:Q19"/>
  <mergeCells count="17">
    <mergeCell ref="F1:F2"/>
    <mergeCell ref="H1:H2"/>
    <mergeCell ref="L7:L18"/>
    <mergeCell ref="A6:Q6"/>
    <mergeCell ref="A19:K19"/>
    <mergeCell ref="A21:Q22"/>
    <mergeCell ref="G1:G2"/>
    <mergeCell ref="I1:I2"/>
    <mergeCell ref="J1:J2"/>
    <mergeCell ref="K1:K2"/>
    <mergeCell ref="L1:L2"/>
    <mergeCell ref="M1:Q1"/>
    <mergeCell ref="A1:A2"/>
    <mergeCell ref="B1:B2"/>
    <mergeCell ref="C1:C2"/>
    <mergeCell ref="D1:D2"/>
    <mergeCell ref="E1:E2"/>
  </mergeCells>
  <pageMargins left="0.7" right="0.7" top="0.49" bottom="0.53" header="0.3" footer="0.3"/>
  <pageSetup paperSize="9" scale="35"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2018-02-08T12:58:44Z</dcterms:modified>
</cp:coreProperties>
</file>