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1'!$A$1:$S$43</definedName>
    <definedName name="_xlnm._FilterDatabase" localSheetId="1" hidden="1">'PA 2'!$A$1:$S$175</definedName>
    <definedName name="_xlnm._FilterDatabase" localSheetId="2" hidden="1">'PA 3'!$A$1:$S$72</definedName>
    <definedName name="_xlnm._FilterDatabase" localSheetId="3" hidden="1">'PA 4'!$A$1:$S$106</definedName>
    <definedName name="_xlnm._FilterDatabase" localSheetId="4" hidden="1">'PA 5'!$A$1:$S$58</definedName>
    <definedName name="_xlnm._FilterDatabase" localSheetId="5" hidden="1">'PA 6 TA'!$A$1:$Q$23</definedName>
    <definedName name="_xlnm.Print_Area" localSheetId="0">'PA 1'!$A$1:$S$46</definedName>
    <definedName name="_xlnm.Print_Area" localSheetId="1">'PA 2'!$A$1:$S$178</definedName>
    <definedName name="_xlnm.Print_Area" localSheetId="2">'PA 3'!$A$1:$S$75</definedName>
    <definedName name="_xlnm.Print_Area" localSheetId="3">'PA 4'!$A$1:$S$109</definedName>
    <definedName name="_xlnm.Print_Area" localSheetId="4">'PA 5'!$A$1:$S$61</definedName>
    <definedName name="_xlnm.Print_Area" localSheetId="5">'PA 6 TA'!$A$1:$Q$26</definedName>
    <definedName name="Z_02C2D61B_970D_4DFF_82AB_7705A5B1ACD2_.wvu.FilterData" localSheetId="0" hidden="1">'PA 1'!$A$1:$S$43</definedName>
    <definedName name="Z_02C2D61B_970D_4DFF_82AB_7705A5B1ACD2_.wvu.FilterData" localSheetId="1" hidden="1">'PA 2'!$A$1:$S$175</definedName>
    <definedName name="Z_02C2D61B_970D_4DFF_82AB_7705A5B1ACD2_.wvu.FilterData" localSheetId="2" hidden="1">'PA 3'!$A$1:$S$72</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TA'!$A$1:$Q$23</definedName>
    <definedName name="Z_02C2D61B_970D_4DFF_82AB_7705A5B1ACD2_.wvu.PrintArea" localSheetId="0" hidden="1">'PA 1'!$A$1:$S$46</definedName>
    <definedName name="Z_02C2D61B_970D_4DFF_82AB_7705A5B1ACD2_.wvu.PrintArea" localSheetId="1" hidden="1">'PA 2'!$A$1:$S$178</definedName>
    <definedName name="Z_02C2D61B_970D_4DFF_82AB_7705A5B1ACD2_.wvu.PrintArea" localSheetId="2" hidden="1">'PA 3'!$A$1:$S$75</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TA'!$A$1:$Q$26</definedName>
    <definedName name="Z_20B730D3_BB9C_4CE3_9A4A_D192EB334790_.wvu.FilterData" localSheetId="0" hidden="1">'PA 1'!$A$1:$S$43</definedName>
    <definedName name="Z_20B730D3_BB9C_4CE3_9A4A_D192EB334790_.wvu.FilterData" localSheetId="1" hidden="1">'PA 2'!$A$1:$S$175</definedName>
    <definedName name="Z_20B730D3_BB9C_4CE3_9A4A_D192EB334790_.wvu.FilterData" localSheetId="2" hidden="1">'PA 3'!$A$1:$S$72</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TA'!$A$1:$Q$23</definedName>
    <definedName name="Z_20B730D3_BB9C_4CE3_9A4A_D192EB334790_.wvu.PrintArea" localSheetId="0" hidden="1">'PA 1'!$A$1:$S$46</definedName>
    <definedName name="Z_20B730D3_BB9C_4CE3_9A4A_D192EB334790_.wvu.PrintArea" localSheetId="1" hidden="1">'PA 2'!$A$1:$S$178</definedName>
    <definedName name="Z_20B730D3_BB9C_4CE3_9A4A_D192EB334790_.wvu.PrintArea" localSheetId="2" hidden="1">'PA 3'!$A$1:$S$75</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TA'!$A$1:$Q$26</definedName>
    <definedName name="Z_281F4DBA_DE33_4996_8447_FD9B9FD3CB21_.wvu.FilterData" localSheetId="0" hidden="1">'PA 1'!$A$1:$S$43</definedName>
    <definedName name="Z_281F4DBA_DE33_4996_8447_FD9B9FD3CB21_.wvu.FilterData" localSheetId="1" hidden="1">'PA 2'!$A$1:$S$175</definedName>
    <definedName name="Z_281F4DBA_DE33_4996_8447_FD9B9FD3CB21_.wvu.FilterData" localSheetId="2" hidden="1">'PA 3'!$A$1:$S$72</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TA'!$A$1:$Q$23</definedName>
    <definedName name="Z_281F4DBA_DE33_4996_8447_FD9B9FD3CB21_.wvu.PrintArea" localSheetId="0" hidden="1">'PA 1'!$A$1:$S$46</definedName>
    <definedName name="Z_281F4DBA_DE33_4996_8447_FD9B9FD3CB21_.wvu.PrintArea" localSheetId="1" hidden="1">'PA 2'!$A$1:$S$178</definedName>
    <definedName name="Z_281F4DBA_DE33_4996_8447_FD9B9FD3CB21_.wvu.PrintArea" localSheetId="2" hidden="1">'PA 3'!$A$1:$S$75</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TA'!$A$1:$Q$26</definedName>
    <definedName name="Z_DC306EDA_CC9C_451C_B19A_DBA2251BE780_.wvu.FilterData" localSheetId="0" hidden="1">'PA 1'!$A$1:$S$43</definedName>
    <definedName name="Z_DC306EDA_CC9C_451C_B19A_DBA2251BE780_.wvu.FilterData" localSheetId="1" hidden="1">'PA 2'!$A$1:$S$175</definedName>
    <definedName name="Z_DC306EDA_CC9C_451C_B19A_DBA2251BE780_.wvu.FilterData" localSheetId="2" hidden="1">'PA 3'!$A$1:$S$72</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TA'!$A$1:$Q$23</definedName>
    <definedName name="Z_DC306EDA_CC9C_451C_B19A_DBA2251BE780_.wvu.PrintArea" localSheetId="0" hidden="1">'PA 1'!$A$1:$S$46</definedName>
    <definedName name="Z_DC306EDA_CC9C_451C_B19A_DBA2251BE780_.wvu.PrintArea" localSheetId="1" hidden="1">'PA 2'!$A$1:$S$178</definedName>
    <definedName name="Z_DC306EDA_CC9C_451C_B19A_DBA2251BE780_.wvu.PrintArea" localSheetId="2" hidden="1">'PA 3'!$A$1:$S$75</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N167" i="3" l="1"/>
  <c r="P167" i="3"/>
  <c r="R167" i="3"/>
  <c r="M167" i="3"/>
  <c r="N71" i="4" l="1"/>
  <c r="P71" i="4"/>
  <c r="R71" i="4"/>
  <c r="M71" i="4"/>
  <c r="N42" i="2"/>
  <c r="P42" i="2"/>
  <c r="R42" i="2"/>
  <c r="M42" i="2"/>
  <c r="N36" i="2" l="1"/>
  <c r="P36" i="2"/>
  <c r="R36" i="2"/>
  <c r="M36" i="2"/>
  <c r="P23" i="5" l="1"/>
  <c r="N23" i="5"/>
  <c r="M23" i="5"/>
  <c r="M105" i="6" l="1"/>
  <c r="P19" i="5" l="1"/>
  <c r="N19" i="5"/>
  <c r="P17" i="5" l="1"/>
  <c r="P18" i="5"/>
  <c r="N17" i="5"/>
  <c r="N18" i="5"/>
  <c r="N57" i="8" l="1"/>
  <c r="P57" i="8"/>
  <c r="R57" i="8"/>
  <c r="M57" i="8"/>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72" i="4"/>
  <c r="R14" i="4"/>
  <c r="P14" i="4"/>
  <c r="N14" i="4"/>
  <c r="R10" i="4"/>
  <c r="P10" i="4"/>
  <c r="N10" i="4"/>
  <c r="R8" i="4"/>
  <c r="P8" i="4"/>
  <c r="N8" i="4"/>
  <c r="M174" i="3"/>
  <c r="M175" i="3" s="1"/>
  <c r="R172" i="3"/>
  <c r="P172" i="3"/>
  <c r="N172" i="3"/>
  <c r="R169" i="3"/>
  <c r="R174" i="3" s="1"/>
  <c r="P169" i="3"/>
  <c r="N169"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43" i="2"/>
  <c r="R10" i="2"/>
  <c r="P10" i="2"/>
  <c r="N10" i="2"/>
  <c r="R8" i="2"/>
  <c r="P8" i="2"/>
  <c r="R175" i="3" l="1"/>
  <c r="P174" i="3"/>
  <c r="N174" i="3"/>
  <c r="P175" i="3"/>
  <c r="P43" i="2"/>
  <c r="R43" i="2"/>
  <c r="N72" i="4"/>
  <c r="R72" i="4"/>
  <c r="P72" i="4"/>
  <c r="N11" i="5"/>
  <c r="P11" i="5"/>
  <c r="N43" i="2"/>
  <c r="N106" i="6"/>
  <c r="M58" i="8"/>
  <c r="M106" i="6"/>
  <c r="N59" i="8" s="1"/>
  <c r="N175" i="3" l="1"/>
</calcChain>
</file>

<file path=xl/sharedStrings.xml><?xml version="1.0" encoding="utf-8"?>
<sst xmlns="http://schemas.openxmlformats.org/spreadsheetml/2006/main" count="2522" uniqueCount="1109">
  <si>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</si>
  <si>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</si>
  <si>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</si>
  <si>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</si>
  <si>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</si>
  <si>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</si>
  <si>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</si>
  <si>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</si>
  <si>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</si>
  <si>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</si>
  <si>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</si>
  <si>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</si>
  <si>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</si>
  <si>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</si>
  <si>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</si>
  <si>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</si>
  <si>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</si>
  <si>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</si>
  <si>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</si>
  <si>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</si>
  <si>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</si>
  <si>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</si>
  <si>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</si>
  <si>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</si>
  <si>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</si>
  <si>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</si>
  <si>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</si>
  <si>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</si>
  <si>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</si>
  <si>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</si>
  <si>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</si>
  <si>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</si>
  <si>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</si>
  <si>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</si>
  <si>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</si>
  <si>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</si>
  <si>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</si>
  <si>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</si>
  <si>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</si>
  <si>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</si>
  <si>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</si>
  <si>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</si>
  <si>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</si>
  <si>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</si>
  <si>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</si>
  <si>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</si>
  <si>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</si>
  <si>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</si>
  <si>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</si>
  <si>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</si>
  <si>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</si>
  <si>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</si>
  <si>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</si>
  <si>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</si>
  <si>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</si>
  <si>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</si>
  <si>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</si>
  <si>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</si>
  <si>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</si>
  <si>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</si>
  <si>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</si>
  <si>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</si>
  <si>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</si>
  <si>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</si>
  <si>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</si>
  <si>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</si>
  <si>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</si>
  <si>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</si>
  <si>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</si>
  <si>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</si>
  <si>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</si>
  <si>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</si>
  <si>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</si>
  <si>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</si>
  <si>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</si>
  <si>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</si>
  <si>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</si>
  <si>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</si>
  <si>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</si>
  <si>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</si>
  <si>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</si>
  <si>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</si>
  <si>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</si>
  <si>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</si>
  <si>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</si>
  <si>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</si>
  <si>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</si>
  <si>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</si>
  <si>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</si>
  <si>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</si>
  <si>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</si>
  <si>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</si>
  <si>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</si>
  <si>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</si>
  <si>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</si>
  <si>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</si>
  <si>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</si>
  <si>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</si>
  <si>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</si>
  <si>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</si>
  <si>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</si>
  <si>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</si>
  <si>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</si>
  <si>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</si>
  <si>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</si>
  <si>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</si>
  <si>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</si>
  <si>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</si>
  <si>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</si>
  <si>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</si>
  <si>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</si>
  <si>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</si>
  <si>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</si>
  <si>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</si>
  <si>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</si>
  <si>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</si>
  <si>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</si>
  <si>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</si>
  <si>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</si>
  <si>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</si>
  <si>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</si>
  <si>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</si>
  <si>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</si>
  <si>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</si>
  <si>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</si>
  <si>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</si>
  <si>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</si>
  <si>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</si>
  <si>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</si>
  <si>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</si>
  <si>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</si>
  <si>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</si>
  <si>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</si>
  <si>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</si>
  <si>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</si>
  <si>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</si>
  <si>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</si>
  <si>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</si>
  <si>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</si>
  <si>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</si>
  <si>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</si>
  <si>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</si>
  <si>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</si>
  <si>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</si>
  <si>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</si>
  <si>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</si>
  <si>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</si>
  <si>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</si>
  <si>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</si>
  <si>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</si>
  <si>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</si>
  <si>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</si>
  <si>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</si>
  <si>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</si>
  <si>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</si>
  <si>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</si>
  <si>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</si>
  <si>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</si>
  <si>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</si>
  <si>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</si>
  <si>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</si>
  <si>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</si>
  <si>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</si>
  <si>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</si>
  <si>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</si>
  <si>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</si>
  <si>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</si>
  <si>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</si>
  <si>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</si>
  <si>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</si>
  <si>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</si>
  <si>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</si>
  <si>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</si>
  <si>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</si>
  <si>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</si>
  <si>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</si>
  <si>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</si>
  <si>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</si>
  <si>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</si>
  <si>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</si>
  <si>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</si>
  <si>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</si>
  <si>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</si>
  <si>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</si>
  <si>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</si>
  <si>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</si>
  <si>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</si>
  <si>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</si>
  <si>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</si>
  <si>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</si>
  <si>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</si>
  <si>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</si>
  <si>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</si>
  <si>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</si>
  <si>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</si>
  <si>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</si>
  <si>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</si>
  <si>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</si>
  <si>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</si>
  <si>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</si>
  <si>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</si>
  <si>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</si>
  <si>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</si>
  <si>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</si>
  <si>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</si>
  <si>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</si>
  <si>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</si>
  <si>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</si>
  <si>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</si>
  <si>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</si>
  <si>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</si>
  <si>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</si>
  <si>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</si>
  <si>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</si>
  <si>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</si>
  <si>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</si>
  <si>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</si>
  <si>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</si>
  <si>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</si>
  <si>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</si>
  <si>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</si>
  <si>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</si>
  <si>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</si>
  <si>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</si>
  <si>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</si>
  <si>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</si>
  <si>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</si>
  <si>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</si>
  <si>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</si>
  <si>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</si>
  <si>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</si>
  <si>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</si>
  <si>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</si>
  <si>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</si>
  <si>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</si>
  <si>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</si>
  <si>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</si>
  <si>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</si>
  <si>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</si>
  <si>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</si>
  <si>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</si>
  <si>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</si>
  <si>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</si>
  <si>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</si>
  <si>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</si>
  <si>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</si>
  <si>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</si>
  <si>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</si>
  <si>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</si>
  <si>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</si>
  <si>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</si>
  <si>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</si>
  <si>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</si>
  <si>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</si>
  <si>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</si>
  <si>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</si>
  <si>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</si>
  <si>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</si>
  <si>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</si>
  <si>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</si>
  <si>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</si>
  <si>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</si>
  <si>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</si>
  <si>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</si>
  <si>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</si>
  <si>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</si>
  <si>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</si>
  <si>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</si>
  <si>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</si>
  <si>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</si>
  <si>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</si>
  <si>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</si>
  <si>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</si>
  <si>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</si>
  <si>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</si>
  <si>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</si>
  <si>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</si>
  <si>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</si>
  <si>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</si>
  <si>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</si>
  <si>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</si>
  <si>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</si>
  <si>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</si>
  <si>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</si>
  <si>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</si>
  <si>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</si>
  <si>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</si>
  <si>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</si>
  <si>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</si>
  <si>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</si>
  <si>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</si>
  <si>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</si>
  <si>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</si>
  <si>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</si>
  <si>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</si>
  <si>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</si>
  <si>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</si>
  <si>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</si>
  <si>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</si>
  <si>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</si>
  <si>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</si>
  <si>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</si>
  <si>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</si>
  <si>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</si>
  <si>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</si>
  <si>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</si>
  <si>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</si>
  <si>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</si>
  <si>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</si>
  <si>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</si>
  <si>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</si>
  <si>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</si>
  <si>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</si>
  <si>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</si>
  <si>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</si>
  <si>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</si>
  <si>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</si>
  <si>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</si>
  <si>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</si>
  <si>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</si>
  <si>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</si>
  <si>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</si>
  <si>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</si>
  <si>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</si>
  <si>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</si>
  <si>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</si>
  <si>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</si>
  <si>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</si>
  <si>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</si>
  <si>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</si>
  <si>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</si>
  <si>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</si>
  <si>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</si>
  <si>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</si>
  <si>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</si>
  <si>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</si>
  <si>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</si>
  <si>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</si>
  <si>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</si>
  <si>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</si>
  <si>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</si>
  <si>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</si>
  <si>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</si>
  <si>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</si>
  <si>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</si>
  <si>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</si>
  <si>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</si>
  <si>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</si>
  <si>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</si>
  <si>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</si>
  <si>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</si>
  <si>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</si>
  <si>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</si>
  <si>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</si>
  <si>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</si>
  <si>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</si>
  <si>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</si>
  <si>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</si>
  <si>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</si>
  <si>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</si>
  <si>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</si>
  <si>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</si>
  <si>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</si>
  <si>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</si>
  <si>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</si>
  <si>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</si>
  <si>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</si>
  <si>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</si>
  <si>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</si>
  <si>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</si>
  <si>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</si>
  <si>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</si>
  <si>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</si>
  <si>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</si>
  <si>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</si>
  <si>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</si>
  <si>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</si>
  <si>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</si>
  <si>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</si>
  <si>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</si>
  <si>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</si>
  <si>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</si>
  <si>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</si>
  <si>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</si>
  <si>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</si>
  <si>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</si>
  <si>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</si>
  <si>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</si>
  <si>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</si>
  <si>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</si>
  <si>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</si>
  <si>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</si>
  <si>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</si>
  <si>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</si>
  <si>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</si>
  <si>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</si>
  <si>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</si>
  <si>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</si>
  <si>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</si>
  <si>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</si>
  <si>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</si>
  <si>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</si>
  <si>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</si>
  <si>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</si>
  <si>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</si>
  <si>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</si>
  <si>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</si>
  <si>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</si>
  <si>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</si>
  <si>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</si>
  <si>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</si>
  <si>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</si>
  <si>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</si>
  <si>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</si>
  <si>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</si>
  <si>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</si>
  <si>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</si>
  <si>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</si>
  <si>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</si>
  <si>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</si>
  <si>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</si>
  <si>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</si>
  <si>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</si>
  <si>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</si>
  <si>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</si>
  <si>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</si>
  <si>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</si>
  <si>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</si>
  <si>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</si>
  <si>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</si>
  <si>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</si>
  <si>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</si>
  <si>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</si>
  <si>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</si>
  <si>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</si>
  <si>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</si>
  <si>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</si>
  <si>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</si>
  <si>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</si>
  <si>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</si>
  <si>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</si>
  <si>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</si>
  <si>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</si>
  <si>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</si>
  <si>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</si>
  <si>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</si>
  <si>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</si>
  <si>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</si>
  <si>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</si>
  <si>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</si>
  <si>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</si>
  <si>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</si>
  <si>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</si>
  <si>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</si>
  <si>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</si>
  <si>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</si>
  <si>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</si>
  <si>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</si>
  <si>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</si>
  <si>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</si>
  <si>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</si>
  <si>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</si>
  <si>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</si>
  <si>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</si>
  <si>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</si>
  <si>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</si>
  <si>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</si>
  <si>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</si>
  <si>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</si>
  <si>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</si>
  <si>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</si>
  <si>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</si>
  <si>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</si>
  <si>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</si>
  <si>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</si>
  <si>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</si>
  <si>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</si>
  <si>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</si>
  <si>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</si>
  <si>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</si>
  <si>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</si>
  <si>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</si>
  <si>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</si>
  <si>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</si>
  <si>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</si>
  <si>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</si>
  <si>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</si>
  <si>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</si>
  <si>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</si>
  <si>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</si>
  <si>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</si>
  <si>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</si>
  <si>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</si>
  <si>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</si>
  <si>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</si>
  <si>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</si>
  <si>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</si>
  <si>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</si>
  <si>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</si>
  <si>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</si>
  <si>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</si>
  <si>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</si>
  <si>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</si>
  <si>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</si>
  <si>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</si>
  <si>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</si>
  <si>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</si>
  <si>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</si>
  <si>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</si>
  <si>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</si>
  <si>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</si>
  <si>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</si>
  <si>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</si>
  <si>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</si>
  <si>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</si>
  <si>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</si>
  <si>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</si>
  <si>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</si>
  <si>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</si>
  <si>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</si>
  <si>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</si>
  <si>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</si>
  <si>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</si>
  <si>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</si>
  <si>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</si>
  <si>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</si>
  <si>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</si>
  <si>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</si>
  <si>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</si>
  <si>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</si>
  <si>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</si>
  <si>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</si>
  <si>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</si>
  <si>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</si>
  <si>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</si>
  <si>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</si>
  <si>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</si>
  <si>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</si>
  <si>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</si>
  <si>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</si>
  <si>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</si>
  <si>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</si>
  <si>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</si>
  <si>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</si>
  <si>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</si>
  <si>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</si>
  <si>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</si>
  <si>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</si>
  <si>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</si>
  <si>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</si>
  <si>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</si>
  <si>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</si>
  <si>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</si>
  <si>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</si>
  <si>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</si>
  <si>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</si>
  <si>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</si>
  <si>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</si>
  <si>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</si>
  <si>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</si>
  <si>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</si>
  <si>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</si>
  <si>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</si>
  <si>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</si>
  <si>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</si>
  <si>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</si>
  <si>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</si>
  <si>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</si>
  <si>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</si>
  <si>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</si>
  <si>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</si>
  <si>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</si>
  <si>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</si>
  <si>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</si>
  <si>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</si>
  <si>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</si>
  <si>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</si>
  <si>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</si>
  <si>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</si>
  <si>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</si>
  <si>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</si>
  <si>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</si>
  <si>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</si>
  <si>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</si>
  <si>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</si>
  <si>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</si>
  <si>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</si>
  <si>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</si>
  <si>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</si>
  <si>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</si>
  <si>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</si>
  <si>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</si>
  <si>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</si>
  <si>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</si>
  <si>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</si>
  <si>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</si>
  <si>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</si>
  <si>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</si>
  <si>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</si>
  <si>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</si>
  <si>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</si>
  <si>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</si>
  <si>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</si>
  <si>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</si>
  <si>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</si>
  <si>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</si>
  <si>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</si>
  <si>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</si>
  <si>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</si>
  <si>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</si>
  <si>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</si>
  <si>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</si>
  <si>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</si>
  <si>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</si>
  <si>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</si>
  <si>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</si>
  <si>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</si>
  <si>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</si>
  <si>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</si>
  <si>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</si>
  <si>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</si>
  <si>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</si>
  <si>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</si>
  <si>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</si>
  <si>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</si>
  <si>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</si>
  <si>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</si>
  <si>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</si>
  <si>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</si>
  <si>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</si>
  <si>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</si>
  <si>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</si>
  <si>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</si>
  <si>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</si>
  <si>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</si>
  <si>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</si>
  <si>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</si>
  <si>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</si>
  <si>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</si>
  <si>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</si>
  <si>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</si>
  <si>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</si>
  <si>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</si>
  <si>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</si>
  <si>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</si>
  <si>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</si>
  <si>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</si>
  <si>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</si>
  <si>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</si>
  <si>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</si>
  <si>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</si>
  <si>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</si>
  <si>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</si>
  <si>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</si>
  <si>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</si>
  <si>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</si>
  <si>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</si>
  <si>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</si>
  <si>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</si>
  <si>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</si>
  <si>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</si>
  <si>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</si>
  <si>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</si>
  <si>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</si>
  <si>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</si>
  <si>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</si>
  <si>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</si>
  <si>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</si>
  <si>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</si>
  <si>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</si>
  <si>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</si>
  <si>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</si>
  <si>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</si>
  <si>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</si>
  <si>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</si>
  <si>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</si>
  <si>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</si>
  <si>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</si>
  <si>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</si>
  <si>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</si>
  <si>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</si>
  <si>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</si>
  <si>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</si>
  <si>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</si>
  <si>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</si>
  <si>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</si>
  <si>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</si>
  <si>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</si>
  <si>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</si>
  <si>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</si>
  <si>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</si>
  <si>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</si>
  <si>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</si>
  <si>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</si>
  <si>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</si>
  <si>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</si>
  <si>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</si>
  <si>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</si>
  <si>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</si>
  <si>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</si>
  <si>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</si>
  <si>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</si>
  <si>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</si>
  <si>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</si>
  <si>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</si>
  <si>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</si>
  <si>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</si>
  <si>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</si>
  <si>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</si>
  <si>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</si>
  <si>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</si>
  <si>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</si>
  <si>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</si>
  <si>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</si>
  <si>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</si>
  <si>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</si>
  <si>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</si>
  <si>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</si>
  <si>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</si>
  <si>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</si>
  <si>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</si>
  <si>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</si>
  <si>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</si>
  <si>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</si>
  <si>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</si>
  <si>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</si>
  <si>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</si>
  <si>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</si>
  <si>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</si>
  <si>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</si>
  <si>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</si>
  <si>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</si>
  <si>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</si>
  <si>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</si>
  <si>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</si>
  <si>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</si>
  <si>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</si>
  <si>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</si>
  <si>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</si>
  <si>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</si>
  <si>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</si>
  <si>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</si>
  <si>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</si>
  <si>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</si>
  <si>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</si>
  <si>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</si>
  <si>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</si>
  <si>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</si>
  <si>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</si>
  <si>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</si>
  <si>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</si>
  <si>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</si>
  <si>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</si>
  <si>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</si>
  <si>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</si>
  <si>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</si>
  <si>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</si>
  <si>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</si>
  <si>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</si>
  <si>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</si>
  <si>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</si>
  <si>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</si>
  <si>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</si>
  <si>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</si>
  <si>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</si>
  <si>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</si>
  <si>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</si>
  <si>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</si>
  <si>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</si>
  <si>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</si>
  <si>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</si>
  <si>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</si>
  <si>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</si>
  <si>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</si>
  <si>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</si>
  <si>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</si>
  <si>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</si>
  <si>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</si>
  <si>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</si>
  <si>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</si>
  <si>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</si>
  <si>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</si>
  <si>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</si>
  <si>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</si>
  <si>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</si>
  <si>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</si>
  <si>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</si>
  <si>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</si>
  <si>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</si>
  <si>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</si>
  <si>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</si>
  <si>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</si>
  <si>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</si>
  <si>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</si>
  <si>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</si>
  <si>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</si>
  <si>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</si>
  <si>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</si>
  <si>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</si>
  <si>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</si>
  <si>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</si>
  <si>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</si>
  <si>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</si>
  <si>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</si>
  <si>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</si>
  <si>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</si>
  <si>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</si>
  <si>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</si>
  <si>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</si>
  <si>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</si>
  <si>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</si>
  <si>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</si>
  <si>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</si>
  <si>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</si>
  <si>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</si>
  <si>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</si>
  <si>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</si>
  <si>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</si>
  <si>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</si>
  <si>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</si>
  <si>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</si>
  <si>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</si>
  <si>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</si>
  <si>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</si>
  <si>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</si>
  <si>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</si>
  <si>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</si>
  <si>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</si>
  <si>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</si>
  <si>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</si>
  <si>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</si>
  <si>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</si>
  <si>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</si>
  <si>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</si>
  <si>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</si>
  <si>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</si>
  <si>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</si>
  <si>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</si>
  <si>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</si>
  <si>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</si>
  <si>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</si>
  <si>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</si>
  <si>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</si>
  <si>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</si>
  <si>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</si>
  <si>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</si>
  <si>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</si>
  <si>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</si>
  <si>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</si>
  <si>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</si>
  <si>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</si>
  <si>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</si>
  <si>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</si>
  <si>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</si>
  <si>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</si>
  <si>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</si>
  <si>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</si>
  <si>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</si>
  <si>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</si>
  <si>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ROBG-442</t>
  </si>
  <si>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</si>
  <si>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</si>
  <si>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</si>
  <si>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</si>
  <si>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</si>
  <si>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</si>
  <si>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</si>
  <si>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</si>
  <si>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</si>
  <si>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</si>
  <si>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</si>
  <si>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</si>
  <si>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</si>
  <si>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</si>
  <si>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</si>
  <si>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</si>
  <si>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</si>
  <si>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</si>
  <si>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</si>
  <si>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</si>
  <si>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</si>
  <si>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</si>
  <si>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</si>
  <si>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</si>
  <si>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</si>
  <si>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</si>
  <si>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</si>
  <si>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</si>
  <si>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</si>
  <si>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</si>
  <si>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</si>
  <si>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</si>
  <si>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</si>
  <si>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</si>
  <si>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</si>
  <si>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</si>
  <si>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</si>
  <si>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</si>
  <si>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</si>
  <si>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</si>
  <si>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</si>
  <si>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</si>
  <si>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</si>
  <si>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</si>
  <si>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</si>
  <si>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</si>
  <si>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</si>
  <si>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</si>
  <si>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</si>
  <si>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</si>
  <si>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</si>
  <si>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</si>
  <si>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</si>
  <si>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</si>
  <si>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</si>
  <si>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</si>
  <si>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</si>
  <si>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</si>
  <si>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</si>
  <si>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</si>
  <si>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</si>
  <si>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</si>
  <si>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</si>
  <si>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</si>
  <si>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</si>
  <si>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</si>
  <si>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</si>
  <si>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</si>
  <si>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</si>
  <si>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</si>
  <si>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</si>
  <si>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</si>
  <si>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</si>
  <si>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</si>
  <si>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</si>
  <si>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</si>
  <si>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</si>
  <si>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</si>
  <si>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</si>
  <si>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</si>
  <si>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</si>
  <si>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</si>
  <si>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</si>
  <si>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</si>
  <si>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</si>
  <si>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</si>
  <si>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</si>
  <si>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</si>
  <si>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</si>
  <si>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</si>
  <si>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</si>
  <si>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</si>
  <si>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</si>
  <si>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</si>
  <si>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</si>
  <si>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</si>
  <si>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</si>
  <si>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</si>
  <si>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</si>
  <si>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</si>
  <si>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</si>
  <si>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</si>
  <si>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</si>
  <si>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</si>
  <si>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</si>
  <si>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</si>
  <si>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</si>
  <si>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</si>
  <si>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</si>
  <si>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</si>
  <si>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</si>
  <si>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</si>
  <si>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</si>
  <si>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</si>
  <si>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</si>
  <si>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</si>
  <si>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</si>
  <si>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</si>
  <si>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</si>
  <si>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</si>
  <si>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</si>
  <si>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</si>
  <si>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</si>
  <si>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</si>
  <si>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</si>
  <si>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</si>
  <si>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</si>
  <si>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</si>
  <si>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</si>
  <si>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</si>
  <si>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</si>
  <si>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</si>
  <si>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</si>
  <si>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</si>
  <si>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</si>
  <si>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</si>
  <si>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</si>
  <si>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</si>
  <si>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</si>
  <si>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</si>
  <si>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</si>
  <si>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</si>
  <si>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</si>
  <si>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</si>
  <si>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</si>
  <si>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</si>
  <si>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</si>
  <si>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</si>
  <si>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</si>
  <si>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</si>
  <si>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</si>
  <si>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</si>
  <si>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</si>
  <si>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</si>
  <si>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</si>
  <si>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</si>
  <si>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</si>
  <si>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</si>
  <si>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</si>
  <si>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</si>
  <si>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</si>
  <si>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</si>
  <si>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</si>
  <si>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</si>
  <si>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</si>
  <si>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</si>
  <si>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</si>
  <si>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</si>
  <si>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</si>
  <si>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</si>
  <si>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</si>
  <si>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</si>
  <si>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</si>
  <si>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</si>
  <si>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</si>
  <si>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</si>
  <si>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</si>
  <si>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</si>
  <si>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</si>
  <si>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</si>
  <si>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</si>
  <si>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</si>
  <si>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</si>
  <si>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</si>
  <si>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</si>
  <si>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</si>
  <si>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</si>
  <si>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</si>
  <si>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</si>
  <si>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</si>
  <si>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</si>
  <si>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Last update: 14.09.2018</t>
  </si>
  <si>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</si>
  <si>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</si>
  <si>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</si>
  <si>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</si>
  <si>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</si>
  <si>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</si>
  <si>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</si>
  <si>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</si>
  <si>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</si>
  <si>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</si>
  <si>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</si>
  <si>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</si>
  <si>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</si>
  <si>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</si>
  <si>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</si>
  <si>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</si>
  <si>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</si>
  <si>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</si>
  <si>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</si>
  <si>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</si>
  <si>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</si>
  <si>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</si>
  <si>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</si>
  <si>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</si>
  <si>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</si>
  <si>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</si>
  <si>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</si>
  <si>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</si>
  <si>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</si>
  <si>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</si>
  <si>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</si>
  <si>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</si>
  <si>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</si>
  <si>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</si>
  <si>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</si>
  <si>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</si>
  <si>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</si>
  <si>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</si>
  <si>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</si>
  <si>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</si>
  <si>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</si>
  <si>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</si>
  <si>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</si>
  <si>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</si>
  <si>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</si>
  <si>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</si>
  <si>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</si>
  <si>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</si>
  <si>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Last update: 07.11.2018</t>
  </si>
  <si>
    <t>Last update: 15.11.2018</t>
  </si>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</sst>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22">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5"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0" fontId="2"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45" xfId="2" applyFont="1" applyFill="1" applyBorder="1" applyAlignment="1">
      <alignment horizontal="center" vertical="center" wrapText="1"/>
    </xf>
    <xf numFmtId="9" fontId="3" fillId="0" borderId="46" xfId="2"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6" xfId="2" applyFont="1" applyFill="1" applyBorder="1" applyAlignment="1">
      <alignment horizontal="center" vertical="center" wrapText="1"/>
    </xf>
    <xf numFmtId="9" fontId="3" fillId="3" borderId="44"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1" xfId="1" applyFont="1" applyFill="1" applyBorder="1" applyAlignment="1">
      <alignment horizontal="left"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164" fontId="12" fillId="0" borderId="21"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0" fontId="3" fillId="3" borderId="8" xfId="1"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164" fontId="12" fillId="0" borderId="9" xfId="5" applyFont="1" applyFill="1" applyBorder="1" applyAlignment="1">
      <alignment vertical="center"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wrapText="1"/>
    </xf>
    <xf numFmtId="164" fontId="12" fillId="0" borderId="38" xfId="5" applyFont="1" applyFill="1" applyBorder="1" applyAlignment="1">
      <alignment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0" borderId="9" xfId="1" applyFont="1" applyFill="1" applyBorder="1" applyAlignment="1">
      <alignment horizontal="left" vertical="top"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Normal="100" zoomScaleSheetLayoutView="100" zoomScalePageLayoutView="82" workbookViewId="0">
      <selection activeCell="H40" sqref="H40:H41"/>
    </sheetView>
  </sheetViews>
  <sheetFormatPr defaultRowHeight="13.2" x14ac:dyDescent="0.25"/>
  <cols>
    <col min="1" max="1" width="11.33203125" style="2" customWidth="1"/>
    <col min="2" max="2" width="19.44140625" style="2" customWidth="1"/>
    <col min="3" max="3" width="38.88671875" style="21" customWidth="1"/>
    <col min="4" max="4" width="43"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5" t="s">
        <v>0</v>
      </c>
      <c r="B1" s="247" t="s">
        <v>1</v>
      </c>
      <c r="C1" s="204" t="s">
        <v>2</v>
      </c>
      <c r="D1" s="204" t="s">
        <v>3</v>
      </c>
      <c r="E1" s="204" t="s">
        <v>4</v>
      </c>
      <c r="F1" s="204" t="s">
        <v>5</v>
      </c>
      <c r="G1" s="204" t="s">
        <v>6</v>
      </c>
      <c r="H1" s="204" t="s">
        <v>618</v>
      </c>
      <c r="I1" s="204" t="s">
        <v>7</v>
      </c>
      <c r="J1" s="247" t="s">
        <v>8</v>
      </c>
      <c r="K1" s="247" t="s">
        <v>9</v>
      </c>
      <c r="L1" s="247" t="s">
        <v>10</v>
      </c>
      <c r="M1" s="242" t="s">
        <v>11</v>
      </c>
      <c r="N1" s="243"/>
      <c r="O1" s="243"/>
      <c r="P1" s="243"/>
      <c r="Q1" s="243"/>
      <c r="R1" s="244"/>
      <c r="S1" s="1"/>
    </row>
    <row r="2" spans="1:19" ht="81" customHeight="1" x14ac:dyDescent="0.25">
      <c r="A2" s="246"/>
      <c r="B2" s="248"/>
      <c r="C2" s="205"/>
      <c r="D2" s="205"/>
      <c r="E2" s="205"/>
      <c r="F2" s="205"/>
      <c r="G2" s="205"/>
      <c r="H2" s="205"/>
      <c r="I2" s="205"/>
      <c r="J2" s="248"/>
      <c r="K2" s="248"/>
      <c r="L2" s="24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49" t="s">
        <v>55</v>
      </c>
      <c r="B6" s="250"/>
      <c r="C6" s="250"/>
      <c r="D6" s="250"/>
      <c r="E6" s="250"/>
      <c r="F6" s="250"/>
      <c r="G6" s="250"/>
      <c r="H6" s="250"/>
      <c r="I6" s="250"/>
      <c r="J6" s="250"/>
      <c r="K6" s="250"/>
      <c r="L6" s="250"/>
      <c r="M6" s="250"/>
      <c r="N6" s="250"/>
      <c r="O6" s="250"/>
      <c r="P6" s="250"/>
      <c r="Q6" s="250"/>
      <c r="R6" s="250"/>
      <c r="S6" s="251"/>
    </row>
    <row r="7" spans="1:19" ht="24.75" customHeight="1" x14ac:dyDescent="0.25">
      <c r="A7" s="227" t="s">
        <v>56</v>
      </c>
      <c r="B7" s="228"/>
      <c r="C7" s="228"/>
      <c r="D7" s="228"/>
      <c r="E7" s="228"/>
      <c r="F7" s="228"/>
      <c r="G7" s="228"/>
      <c r="H7" s="228"/>
      <c r="I7" s="228"/>
      <c r="J7" s="228"/>
      <c r="K7" s="228"/>
      <c r="L7" s="228"/>
      <c r="M7" s="228"/>
      <c r="N7" s="228"/>
      <c r="O7" s="228"/>
      <c r="P7" s="228"/>
      <c r="Q7" s="228"/>
      <c r="R7" s="228"/>
      <c r="S7" s="252"/>
    </row>
    <row r="8" spans="1:19" ht="51.75" customHeight="1" x14ac:dyDescent="0.25">
      <c r="A8" s="214">
        <v>1</v>
      </c>
      <c r="B8" s="185" t="s">
        <v>57</v>
      </c>
      <c r="C8" s="218" t="s">
        <v>58</v>
      </c>
      <c r="D8" s="221" t="s">
        <v>59</v>
      </c>
      <c r="E8" s="197">
        <v>24</v>
      </c>
      <c r="F8" s="197" t="s">
        <v>60</v>
      </c>
      <c r="G8" s="197" t="s">
        <v>61</v>
      </c>
      <c r="H8" s="197" t="s">
        <v>620</v>
      </c>
      <c r="I8" s="10" t="s">
        <v>62</v>
      </c>
      <c r="J8" s="11" t="s">
        <v>63</v>
      </c>
      <c r="K8" s="11" t="s">
        <v>64</v>
      </c>
      <c r="L8" s="187">
        <v>44</v>
      </c>
      <c r="M8" s="185">
        <v>1428765.73</v>
      </c>
      <c r="N8" s="185">
        <v>1214450.8700000001</v>
      </c>
      <c r="O8" s="183">
        <v>0.85</v>
      </c>
      <c r="P8" s="185">
        <f>M8*13%</f>
        <v>185739.54490000001</v>
      </c>
      <c r="Q8" s="183">
        <v>0.13</v>
      </c>
      <c r="R8" s="185">
        <f>M8*2%</f>
        <v>28575.314600000002</v>
      </c>
      <c r="S8" s="235">
        <v>0.02</v>
      </c>
    </row>
    <row r="9" spans="1:19" ht="78.75" customHeight="1" x14ac:dyDescent="0.25">
      <c r="A9" s="216"/>
      <c r="B9" s="186"/>
      <c r="C9" s="220"/>
      <c r="D9" s="223"/>
      <c r="E9" s="196"/>
      <c r="F9" s="196"/>
      <c r="G9" s="196"/>
      <c r="H9" s="196"/>
      <c r="I9" s="12" t="s">
        <v>65</v>
      </c>
      <c r="J9" s="11" t="s">
        <v>66</v>
      </c>
      <c r="K9" s="11" t="s">
        <v>67</v>
      </c>
      <c r="L9" s="188"/>
      <c r="M9" s="186"/>
      <c r="N9" s="186"/>
      <c r="O9" s="184"/>
      <c r="P9" s="186"/>
      <c r="Q9" s="184"/>
      <c r="R9" s="186"/>
      <c r="S9" s="237"/>
    </row>
    <row r="10" spans="1:19" ht="75" customHeight="1" x14ac:dyDescent="0.25">
      <c r="A10" s="214">
        <v>2</v>
      </c>
      <c r="B10" s="185" t="s">
        <v>68</v>
      </c>
      <c r="C10" s="218" t="s">
        <v>69</v>
      </c>
      <c r="D10" s="221" t="s">
        <v>70</v>
      </c>
      <c r="E10" s="13"/>
      <c r="F10" s="194">
        <v>42402</v>
      </c>
      <c r="G10" s="197" t="s">
        <v>72</v>
      </c>
      <c r="H10" s="197" t="s">
        <v>620</v>
      </c>
      <c r="I10" s="10" t="s">
        <v>73</v>
      </c>
      <c r="J10" s="11" t="s">
        <v>63</v>
      </c>
      <c r="K10" s="11" t="s">
        <v>74</v>
      </c>
      <c r="L10" s="187">
        <v>44</v>
      </c>
      <c r="M10" s="185">
        <v>762085.72</v>
      </c>
      <c r="N10" s="185">
        <f>M10*85%</f>
        <v>647772.86199999996</v>
      </c>
      <c r="O10" s="183">
        <v>0.85</v>
      </c>
      <c r="P10" s="185">
        <f>M10*13%</f>
        <v>99071.143599999996</v>
      </c>
      <c r="Q10" s="183">
        <v>0.13</v>
      </c>
      <c r="R10" s="185">
        <f>M10*2%</f>
        <v>15241.714399999999</v>
      </c>
      <c r="S10" s="235">
        <v>0.02</v>
      </c>
    </row>
    <row r="11" spans="1:19" ht="73.5" customHeight="1" x14ac:dyDescent="0.25">
      <c r="A11" s="215"/>
      <c r="B11" s="217"/>
      <c r="C11" s="219"/>
      <c r="D11" s="222"/>
      <c r="E11" s="14">
        <v>24</v>
      </c>
      <c r="F11" s="206"/>
      <c r="G11" s="206"/>
      <c r="H11" s="206"/>
      <c r="I11" s="10" t="s">
        <v>75</v>
      </c>
      <c r="J11" s="11" t="s">
        <v>66</v>
      </c>
      <c r="K11" s="11" t="s">
        <v>67</v>
      </c>
      <c r="L11" s="238"/>
      <c r="M11" s="217"/>
      <c r="N11" s="217"/>
      <c r="O11" s="234"/>
      <c r="P11" s="217"/>
      <c r="Q11" s="234"/>
      <c r="R11" s="217"/>
      <c r="S11" s="236"/>
    </row>
    <row r="12" spans="1:19" ht="72.75" customHeight="1" x14ac:dyDescent="0.25">
      <c r="A12" s="215"/>
      <c r="B12" s="217"/>
      <c r="C12" s="219"/>
      <c r="D12" s="222"/>
      <c r="E12" s="14"/>
      <c r="F12" s="206"/>
      <c r="G12" s="206"/>
      <c r="H12" s="206"/>
      <c r="I12" s="10" t="s">
        <v>76</v>
      </c>
      <c r="J12" s="11" t="s">
        <v>66</v>
      </c>
      <c r="K12" s="11" t="s">
        <v>67</v>
      </c>
      <c r="L12" s="238"/>
      <c r="M12" s="217"/>
      <c r="N12" s="217"/>
      <c r="O12" s="234"/>
      <c r="P12" s="217"/>
      <c r="Q12" s="234"/>
      <c r="R12" s="217"/>
      <c r="S12" s="236"/>
    </row>
    <row r="13" spans="1:19" ht="42" customHeight="1" x14ac:dyDescent="0.25">
      <c r="A13" s="216"/>
      <c r="B13" s="186"/>
      <c r="C13" s="220"/>
      <c r="D13" s="223"/>
      <c r="E13" s="15"/>
      <c r="F13" s="196"/>
      <c r="G13" s="196"/>
      <c r="H13" s="196"/>
      <c r="I13" s="12" t="s">
        <v>77</v>
      </c>
      <c r="J13" s="11" t="s">
        <v>63</v>
      </c>
      <c r="K13" s="11" t="s">
        <v>74</v>
      </c>
      <c r="L13" s="188"/>
      <c r="M13" s="186"/>
      <c r="N13" s="186"/>
      <c r="O13" s="184"/>
      <c r="P13" s="186"/>
      <c r="Q13" s="184"/>
      <c r="R13" s="186"/>
      <c r="S13" s="237"/>
    </row>
    <row r="14" spans="1:19" ht="66" customHeight="1" x14ac:dyDescent="0.25">
      <c r="A14" s="197">
        <v>3</v>
      </c>
      <c r="B14" s="185" t="s">
        <v>280</v>
      </c>
      <c r="C14" s="240" t="s">
        <v>281</v>
      </c>
      <c r="D14" s="239" t="s">
        <v>286</v>
      </c>
      <c r="E14" s="197">
        <v>24</v>
      </c>
      <c r="F14" s="194">
        <v>42781</v>
      </c>
      <c r="G14" s="194">
        <v>43510</v>
      </c>
      <c r="H14" s="194" t="s">
        <v>621</v>
      </c>
      <c r="I14" s="12" t="s">
        <v>282</v>
      </c>
      <c r="J14" s="41" t="s">
        <v>128</v>
      </c>
      <c r="K14" s="41" t="s">
        <v>285</v>
      </c>
      <c r="L14" s="187">
        <v>34</v>
      </c>
      <c r="M14" s="185">
        <v>4532577.37</v>
      </c>
      <c r="N14" s="185">
        <v>3852690.77</v>
      </c>
      <c r="O14" s="183">
        <v>0.85</v>
      </c>
      <c r="P14" s="185">
        <v>589235.05000000005</v>
      </c>
      <c r="Q14" s="183">
        <v>0.13</v>
      </c>
      <c r="R14" s="185">
        <f>S14*M14</f>
        <v>90651.54740000001</v>
      </c>
      <c r="S14" s="183">
        <v>0.02</v>
      </c>
    </row>
    <row r="15" spans="1:19" ht="42" customHeight="1" x14ac:dyDescent="0.25">
      <c r="A15" s="196"/>
      <c r="B15" s="186"/>
      <c r="C15" s="241"/>
      <c r="D15" s="223"/>
      <c r="E15" s="196"/>
      <c r="F15" s="196"/>
      <c r="G15" s="196"/>
      <c r="H15" s="195"/>
      <c r="I15" s="12" t="s">
        <v>284</v>
      </c>
      <c r="J15" s="41" t="s">
        <v>152</v>
      </c>
      <c r="K15" s="41" t="s">
        <v>64</v>
      </c>
      <c r="L15" s="188"/>
      <c r="M15" s="186"/>
      <c r="N15" s="186"/>
      <c r="O15" s="184"/>
      <c r="P15" s="186"/>
      <c r="Q15" s="184"/>
      <c r="R15" s="186"/>
      <c r="S15" s="184"/>
    </row>
    <row r="16" spans="1:19" ht="58.2" customHeight="1" x14ac:dyDescent="0.25">
      <c r="A16" s="197">
        <v>4</v>
      </c>
      <c r="B16" s="202" t="s">
        <v>309</v>
      </c>
      <c r="C16" s="253" t="s">
        <v>310</v>
      </c>
      <c r="D16" s="198" t="s">
        <v>314</v>
      </c>
      <c r="E16" s="197">
        <v>36</v>
      </c>
      <c r="F16" s="194">
        <v>42815</v>
      </c>
      <c r="G16" s="194">
        <v>43910</v>
      </c>
      <c r="H16" s="194" t="s">
        <v>621</v>
      </c>
      <c r="I16" s="12" t="s">
        <v>311</v>
      </c>
      <c r="J16" s="47" t="s">
        <v>128</v>
      </c>
      <c r="K16" s="47" t="s">
        <v>90</v>
      </c>
      <c r="L16" s="187">
        <v>34</v>
      </c>
      <c r="M16" s="185">
        <v>7937427.4100000001</v>
      </c>
      <c r="N16" s="185">
        <v>6746813.2999999998</v>
      </c>
      <c r="O16" s="183">
        <v>0.85</v>
      </c>
      <c r="P16" s="185">
        <v>1031865.56</v>
      </c>
      <c r="Q16" s="183">
        <v>0.13</v>
      </c>
      <c r="R16" s="185">
        <v>158748.54999999999</v>
      </c>
      <c r="S16" s="183">
        <v>0.02</v>
      </c>
    </row>
    <row r="17" spans="1:19" ht="58.2" customHeight="1" x14ac:dyDescent="0.25">
      <c r="A17" s="196"/>
      <c r="B17" s="203"/>
      <c r="C17" s="254"/>
      <c r="D17" s="223"/>
      <c r="E17" s="196"/>
      <c r="F17" s="196"/>
      <c r="G17" s="196"/>
      <c r="H17" s="195"/>
      <c r="I17" s="12" t="s">
        <v>312</v>
      </c>
      <c r="J17" s="47" t="s">
        <v>152</v>
      </c>
      <c r="K17" s="47" t="s">
        <v>313</v>
      </c>
      <c r="L17" s="188"/>
      <c r="M17" s="186"/>
      <c r="N17" s="186"/>
      <c r="O17" s="184"/>
      <c r="P17" s="186"/>
      <c r="Q17" s="184"/>
      <c r="R17" s="186"/>
      <c r="S17" s="184"/>
    </row>
    <row r="18" spans="1:19" ht="50.4" customHeight="1" x14ac:dyDescent="0.25">
      <c r="A18" s="182">
        <v>5</v>
      </c>
      <c r="B18" s="189" t="s">
        <v>541</v>
      </c>
      <c r="C18" s="193" t="s">
        <v>542</v>
      </c>
      <c r="D18" s="192" t="s">
        <v>545</v>
      </c>
      <c r="E18" s="182">
        <v>28</v>
      </c>
      <c r="F18" s="190">
        <v>42895</v>
      </c>
      <c r="G18" s="190">
        <v>43746</v>
      </c>
      <c r="H18" s="194" t="s">
        <v>621</v>
      </c>
      <c r="I18" s="56" t="s">
        <v>543</v>
      </c>
      <c r="J18" s="55" t="s">
        <v>128</v>
      </c>
      <c r="K18" s="55" t="s">
        <v>285</v>
      </c>
      <c r="L18" s="187">
        <v>34</v>
      </c>
      <c r="M18" s="185">
        <v>7191797.4900000002</v>
      </c>
      <c r="N18" s="185">
        <v>6113027.8700000001</v>
      </c>
      <c r="O18" s="183">
        <v>0.85</v>
      </c>
      <c r="P18" s="185">
        <v>934933.67</v>
      </c>
      <c r="Q18" s="183">
        <v>0.13</v>
      </c>
      <c r="R18" s="185">
        <v>143835.95000000001</v>
      </c>
      <c r="S18" s="183">
        <v>0.02</v>
      </c>
    </row>
    <row r="19" spans="1:19" ht="50.4" customHeight="1" x14ac:dyDescent="0.25">
      <c r="A19" s="182"/>
      <c r="B19" s="189"/>
      <c r="C19" s="193"/>
      <c r="D19" s="192"/>
      <c r="E19" s="182"/>
      <c r="F19" s="182"/>
      <c r="G19" s="182"/>
      <c r="H19" s="195"/>
      <c r="I19" s="56" t="s">
        <v>544</v>
      </c>
      <c r="J19" s="55" t="s">
        <v>152</v>
      </c>
      <c r="K19" s="55" t="s">
        <v>64</v>
      </c>
      <c r="L19" s="188"/>
      <c r="M19" s="186"/>
      <c r="N19" s="186"/>
      <c r="O19" s="184"/>
      <c r="P19" s="186"/>
      <c r="Q19" s="184"/>
      <c r="R19" s="186"/>
      <c r="S19" s="184"/>
    </row>
    <row r="20" spans="1:19" ht="37.950000000000003" customHeight="1" x14ac:dyDescent="0.25">
      <c r="A20" s="182">
        <v>6</v>
      </c>
      <c r="B20" s="189" t="s">
        <v>669</v>
      </c>
      <c r="C20" s="193" t="s">
        <v>670</v>
      </c>
      <c r="D20" s="192" t="s">
        <v>674</v>
      </c>
      <c r="E20" s="182">
        <v>36</v>
      </c>
      <c r="F20" s="190">
        <v>43081</v>
      </c>
      <c r="G20" s="182" t="s">
        <v>671</v>
      </c>
      <c r="H20" s="190" t="s">
        <v>621</v>
      </c>
      <c r="I20" s="63" t="s">
        <v>672</v>
      </c>
      <c r="J20" s="62" t="s">
        <v>128</v>
      </c>
      <c r="K20" s="62" t="s">
        <v>140</v>
      </c>
      <c r="L20" s="187">
        <v>34</v>
      </c>
      <c r="M20" s="185">
        <v>7943701.9299999997</v>
      </c>
      <c r="N20" s="185">
        <v>6752146.6299999999</v>
      </c>
      <c r="O20" s="183">
        <v>0.85</v>
      </c>
      <c r="P20" s="185">
        <v>1032601.83</v>
      </c>
      <c r="Q20" s="183">
        <v>0.13</v>
      </c>
      <c r="R20" s="185">
        <v>158953.47</v>
      </c>
      <c r="S20" s="183">
        <v>0.02</v>
      </c>
    </row>
    <row r="21" spans="1:19" ht="48.6" customHeight="1" x14ac:dyDescent="0.25">
      <c r="A21" s="182"/>
      <c r="B21" s="189"/>
      <c r="C21" s="193"/>
      <c r="D21" s="192"/>
      <c r="E21" s="182"/>
      <c r="F21" s="182"/>
      <c r="G21" s="182"/>
      <c r="H21" s="190"/>
      <c r="I21" s="63" t="s">
        <v>673</v>
      </c>
      <c r="J21" s="62" t="s">
        <v>152</v>
      </c>
      <c r="K21" s="62" t="s">
        <v>64</v>
      </c>
      <c r="L21" s="188"/>
      <c r="M21" s="186"/>
      <c r="N21" s="186"/>
      <c r="O21" s="184"/>
      <c r="P21" s="186"/>
      <c r="Q21" s="184"/>
      <c r="R21" s="186"/>
      <c r="S21" s="184"/>
    </row>
    <row r="22" spans="1:19" ht="47.4" customHeight="1" x14ac:dyDescent="0.25">
      <c r="A22" s="197">
        <v>7</v>
      </c>
      <c r="B22" s="202" t="s">
        <v>748</v>
      </c>
      <c r="C22" s="200" t="s">
        <v>708</v>
      </c>
      <c r="D22" s="198" t="s">
        <v>712</v>
      </c>
      <c r="E22" s="197">
        <v>30</v>
      </c>
      <c r="F22" s="194">
        <v>43214</v>
      </c>
      <c r="G22" s="194">
        <v>44127</v>
      </c>
      <c r="H22" s="190" t="s">
        <v>621</v>
      </c>
      <c r="I22" s="111" t="s">
        <v>710</v>
      </c>
      <c r="J22" s="110" t="s">
        <v>128</v>
      </c>
      <c r="K22" s="110" t="s">
        <v>90</v>
      </c>
      <c r="L22" s="187">
        <v>34</v>
      </c>
      <c r="M22" s="185">
        <v>7896727.7999999998</v>
      </c>
      <c r="N22" s="185">
        <v>6712218.6200000001</v>
      </c>
      <c r="O22" s="183">
        <v>0.85</v>
      </c>
      <c r="P22" s="185">
        <v>1026495.66</v>
      </c>
      <c r="Q22" s="183">
        <v>0.13</v>
      </c>
      <c r="R22" s="185">
        <v>158013.51999999999</v>
      </c>
      <c r="S22" s="183">
        <v>0.02</v>
      </c>
    </row>
    <row r="23" spans="1:19" ht="47.4" customHeight="1" x14ac:dyDescent="0.25">
      <c r="A23" s="196"/>
      <c r="B23" s="203"/>
      <c r="C23" s="201"/>
      <c r="D23" s="199"/>
      <c r="E23" s="196"/>
      <c r="F23" s="196"/>
      <c r="G23" s="196"/>
      <c r="H23" s="190"/>
      <c r="I23" s="111" t="s">
        <v>711</v>
      </c>
      <c r="J23" s="110" t="s">
        <v>152</v>
      </c>
      <c r="K23" s="110" t="s">
        <v>164</v>
      </c>
      <c r="L23" s="188"/>
      <c r="M23" s="186"/>
      <c r="N23" s="186"/>
      <c r="O23" s="184"/>
      <c r="P23" s="186"/>
      <c r="Q23" s="184"/>
      <c r="R23" s="186"/>
      <c r="S23" s="184"/>
    </row>
    <row r="24" spans="1:19" ht="47.4" customHeight="1" x14ac:dyDescent="0.25">
      <c r="A24" s="197">
        <v>8</v>
      </c>
      <c r="B24" s="202" t="s">
        <v>746</v>
      </c>
      <c r="C24" s="200" t="s">
        <v>709</v>
      </c>
      <c r="D24" s="198" t="s">
        <v>715</v>
      </c>
      <c r="E24" s="197">
        <v>36</v>
      </c>
      <c r="F24" s="194">
        <v>43214</v>
      </c>
      <c r="G24" s="194">
        <v>44309</v>
      </c>
      <c r="H24" s="190" t="s">
        <v>621</v>
      </c>
      <c r="I24" s="111" t="s">
        <v>713</v>
      </c>
      <c r="J24" s="110" t="s">
        <v>128</v>
      </c>
      <c r="K24" s="110" t="s">
        <v>90</v>
      </c>
      <c r="L24" s="187">
        <v>34</v>
      </c>
      <c r="M24" s="185">
        <v>7988762.5499999998</v>
      </c>
      <c r="N24" s="185">
        <v>6790448.1600000001</v>
      </c>
      <c r="O24" s="183">
        <v>0.85</v>
      </c>
      <c r="P24" s="185">
        <v>1038459.26</v>
      </c>
      <c r="Q24" s="183">
        <v>0.13</v>
      </c>
      <c r="R24" s="185">
        <v>159855.13</v>
      </c>
      <c r="S24" s="183">
        <v>0.02</v>
      </c>
    </row>
    <row r="25" spans="1:19" ht="47.4" customHeight="1" x14ac:dyDescent="0.25">
      <c r="A25" s="196"/>
      <c r="B25" s="203"/>
      <c r="C25" s="201"/>
      <c r="D25" s="199"/>
      <c r="E25" s="196"/>
      <c r="F25" s="196"/>
      <c r="G25" s="196"/>
      <c r="H25" s="190"/>
      <c r="I25" s="111" t="s">
        <v>714</v>
      </c>
      <c r="J25" s="110" t="s">
        <v>152</v>
      </c>
      <c r="K25" s="110" t="s">
        <v>313</v>
      </c>
      <c r="L25" s="188"/>
      <c r="M25" s="186"/>
      <c r="N25" s="186"/>
      <c r="O25" s="184"/>
      <c r="P25" s="186"/>
      <c r="Q25" s="184"/>
      <c r="R25" s="186"/>
      <c r="S25" s="184"/>
    </row>
    <row r="26" spans="1:19" ht="47.4" customHeight="1" x14ac:dyDescent="0.25">
      <c r="A26" s="197">
        <v>9</v>
      </c>
      <c r="B26" s="202" t="s">
        <v>747</v>
      </c>
      <c r="C26" s="200" t="s">
        <v>716</v>
      </c>
      <c r="D26" s="198" t="s">
        <v>719</v>
      </c>
      <c r="E26" s="197">
        <v>36</v>
      </c>
      <c r="F26" s="194">
        <v>43215</v>
      </c>
      <c r="G26" s="194">
        <v>44310</v>
      </c>
      <c r="H26" s="190" t="s">
        <v>621</v>
      </c>
      <c r="I26" s="114" t="s">
        <v>717</v>
      </c>
      <c r="J26" s="113" t="s">
        <v>128</v>
      </c>
      <c r="K26" s="113" t="s">
        <v>67</v>
      </c>
      <c r="L26" s="187">
        <v>34</v>
      </c>
      <c r="M26" s="185">
        <v>7997947.6100000003</v>
      </c>
      <c r="N26" s="185">
        <v>6798255.46</v>
      </c>
      <c r="O26" s="183">
        <v>0.85</v>
      </c>
      <c r="P26" s="185">
        <v>1039653.23</v>
      </c>
      <c r="Q26" s="183">
        <v>0.13</v>
      </c>
      <c r="R26" s="185">
        <v>160038.92000000001</v>
      </c>
      <c r="S26" s="183">
        <v>0.02</v>
      </c>
    </row>
    <row r="27" spans="1:19" ht="47.4" customHeight="1" x14ac:dyDescent="0.25">
      <c r="A27" s="196"/>
      <c r="B27" s="203"/>
      <c r="C27" s="201"/>
      <c r="D27" s="199"/>
      <c r="E27" s="196"/>
      <c r="F27" s="196"/>
      <c r="G27" s="196"/>
      <c r="H27" s="190"/>
      <c r="I27" s="114" t="s">
        <v>718</v>
      </c>
      <c r="J27" s="113" t="s">
        <v>152</v>
      </c>
      <c r="K27" s="113" t="s">
        <v>160</v>
      </c>
      <c r="L27" s="188"/>
      <c r="M27" s="186"/>
      <c r="N27" s="186"/>
      <c r="O27" s="184"/>
      <c r="P27" s="186"/>
      <c r="Q27" s="184"/>
      <c r="R27" s="186"/>
      <c r="S27" s="184"/>
    </row>
    <row r="28" spans="1:19" ht="43.2" customHeight="1" x14ac:dyDescent="0.25">
      <c r="A28" s="182">
        <v>10</v>
      </c>
      <c r="B28" s="202" t="s">
        <v>749</v>
      </c>
      <c r="C28" s="200" t="s">
        <v>750</v>
      </c>
      <c r="D28" s="192" t="s">
        <v>752</v>
      </c>
      <c r="E28" s="182">
        <v>36</v>
      </c>
      <c r="F28" s="190">
        <v>43292</v>
      </c>
      <c r="G28" s="190">
        <v>44387</v>
      </c>
      <c r="H28" s="190" t="s">
        <v>621</v>
      </c>
      <c r="I28" s="137" t="s">
        <v>717</v>
      </c>
      <c r="J28" s="136" t="s">
        <v>128</v>
      </c>
      <c r="K28" s="136" t="s">
        <v>67</v>
      </c>
      <c r="L28" s="187">
        <v>34</v>
      </c>
      <c r="M28" s="185">
        <v>7689268.6200000001</v>
      </c>
      <c r="N28" s="185">
        <v>6535878.3200000003</v>
      </c>
      <c r="O28" s="183">
        <v>0.85</v>
      </c>
      <c r="P28" s="185">
        <v>999528.05</v>
      </c>
      <c r="Q28" s="183">
        <v>0.13</v>
      </c>
      <c r="R28" s="185">
        <v>153862.25</v>
      </c>
      <c r="S28" s="183">
        <v>0.02</v>
      </c>
    </row>
    <row r="29" spans="1:19" ht="43.2" customHeight="1" x14ac:dyDescent="0.25">
      <c r="A29" s="182"/>
      <c r="B29" s="203"/>
      <c r="C29" s="201"/>
      <c r="D29" s="192"/>
      <c r="E29" s="182"/>
      <c r="F29" s="182"/>
      <c r="G29" s="182"/>
      <c r="H29" s="190"/>
      <c r="I29" s="137" t="s">
        <v>751</v>
      </c>
      <c r="J29" s="136" t="s">
        <v>152</v>
      </c>
      <c r="K29" s="136" t="s">
        <v>160</v>
      </c>
      <c r="L29" s="188"/>
      <c r="M29" s="186"/>
      <c r="N29" s="186"/>
      <c r="O29" s="184"/>
      <c r="P29" s="186"/>
      <c r="Q29" s="184"/>
      <c r="R29" s="186"/>
      <c r="S29" s="184"/>
    </row>
    <row r="30" spans="1:19" ht="87" customHeight="1" x14ac:dyDescent="0.25">
      <c r="A30" s="197">
        <v>11</v>
      </c>
      <c r="B30" s="202" t="s">
        <v>855</v>
      </c>
      <c r="C30" s="200" t="s">
        <v>856</v>
      </c>
      <c r="D30" s="198" t="s">
        <v>858</v>
      </c>
      <c r="E30" s="197">
        <v>36</v>
      </c>
      <c r="F30" s="194">
        <v>43327</v>
      </c>
      <c r="G30" s="194">
        <v>44422</v>
      </c>
      <c r="H30" s="194" t="s">
        <v>621</v>
      </c>
      <c r="I30" s="157" t="s">
        <v>479</v>
      </c>
      <c r="J30" s="156" t="s">
        <v>152</v>
      </c>
      <c r="K30" s="156" t="s">
        <v>112</v>
      </c>
      <c r="L30" s="187">
        <v>34</v>
      </c>
      <c r="M30" s="185">
        <v>6326447.21</v>
      </c>
      <c r="N30" s="185">
        <v>5377480.1200000001</v>
      </c>
      <c r="O30" s="183">
        <v>0.85</v>
      </c>
      <c r="P30" s="185">
        <v>822374.89</v>
      </c>
      <c r="Q30" s="183">
        <v>0.13</v>
      </c>
      <c r="R30" s="185">
        <v>126592.2</v>
      </c>
      <c r="S30" s="183">
        <v>0.02</v>
      </c>
    </row>
    <row r="31" spans="1:19" ht="28.8" x14ac:dyDescent="0.25">
      <c r="A31" s="196"/>
      <c r="B31" s="203"/>
      <c r="C31" s="201"/>
      <c r="D31" s="199"/>
      <c r="E31" s="196"/>
      <c r="F31" s="196"/>
      <c r="G31" s="196"/>
      <c r="H31" s="195"/>
      <c r="I31" s="157" t="s">
        <v>857</v>
      </c>
      <c r="J31" s="156" t="s">
        <v>128</v>
      </c>
      <c r="K31" s="156" t="s">
        <v>261</v>
      </c>
      <c r="L31" s="188"/>
      <c r="M31" s="186"/>
      <c r="N31" s="186"/>
      <c r="O31" s="184"/>
      <c r="P31" s="186"/>
      <c r="Q31" s="184"/>
      <c r="R31" s="186"/>
      <c r="S31" s="184"/>
    </row>
    <row r="32" spans="1:19" ht="43.8" customHeight="1" x14ac:dyDescent="0.25">
      <c r="A32" s="182">
        <v>12</v>
      </c>
      <c r="B32" s="189" t="s">
        <v>859</v>
      </c>
      <c r="C32" s="193" t="s">
        <v>860</v>
      </c>
      <c r="D32" s="192" t="s">
        <v>862</v>
      </c>
      <c r="E32" s="182">
        <v>36</v>
      </c>
      <c r="F32" s="190">
        <v>43334</v>
      </c>
      <c r="G32" s="190">
        <v>44429</v>
      </c>
      <c r="H32" s="190" t="s">
        <v>621</v>
      </c>
      <c r="I32" s="159" t="s">
        <v>857</v>
      </c>
      <c r="J32" s="158" t="s">
        <v>128</v>
      </c>
      <c r="K32" s="158" t="s">
        <v>261</v>
      </c>
      <c r="L32" s="187">
        <v>34</v>
      </c>
      <c r="M32" s="185">
        <v>7974947.04</v>
      </c>
      <c r="N32" s="185">
        <v>6778704.9699999997</v>
      </c>
      <c r="O32" s="183">
        <v>0.85</v>
      </c>
      <c r="P32" s="185">
        <v>1036663.39</v>
      </c>
      <c r="Q32" s="183">
        <v>0.13</v>
      </c>
      <c r="R32" s="185">
        <v>159578.68</v>
      </c>
      <c r="S32" s="183">
        <v>0.02</v>
      </c>
    </row>
    <row r="33" spans="1:19" ht="14.4" x14ac:dyDescent="0.25">
      <c r="A33" s="182"/>
      <c r="B33" s="189"/>
      <c r="C33" s="193"/>
      <c r="D33" s="192"/>
      <c r="E33" s="182"/>
      <c r="F33" s="182"/>
      <c r="G33" s="182"/>
      <c r="H33" s="190"/>
      <c r="I33" s="159" t="s">
        <v>861</v>
      </c>
      <c r="J33" s="158" t="s">
        <v>152</v>
      </c>
      <c r="K33" s="158" t="s">
        <v>112</v>
      </c>
      <c r="L33" s="188"/>
      <c r="M33" s="186"/>
      <c r="N33" s="186"/>
      <c r="O33" s="184"/>
      <c r="P33" s="186"/>
      <c r="Q33" s="184"/>
      <c r="R33" s="186"/>
      <c r="S33" s="184"/>
    </row>
    <row r="34" spans="1:19" ht="39.6" customHeight="1" x14ac:dyDescent="0.25">
      <c r="A34" s="182">
        <v>13</v>
      </c>
      <c r="B34" s="189" t="s">
        <v>951</v>
      </c>
      <c r="C34" s="193" t="s">
        <v>952</v>
      </c>
      <c r="D34" s="191" t="s">
        <v>1067</v>
      </c>
      <c r="E34" s="182" t="s">
        <v>953</v>
      </c>
      <c r="F34" s="190">
        <v>43350</v>
      </c>
      <c r="G34" s="190">
        <v>44262</v>
      </c>
      <c r="H34" s="194" t="s">
        <v>621</v>
      </c>
      <c r="I34" s="170" t="s">
        <v>954</v>
      </c>
      <c r="J34" s="168" t="s">
        <v>128</v>
      </c>
      <c r="K34" s="168" t="s">
        <v>261</v>
      </c>
      <c r="L34" s="187">
        <v>34</v>
      </c>
      <c r="M34" s="185">
        <v>7835520.2599999998</v>
      </c>
      <c r="N34" s="185">
        <v>6660192.21</v>
      </c>
      <c r="O34" s="183">
        <v>0.85</v>
      </c>
      <c r="P34" s="185">
        <v>1018539.3</v>
      </c>
      <c r="Q34" s="183">
        <v>0.13</v>
      </c>
      <c r="R34" s="185">
        <v>156788.75</v>
      </c>
      <c r="S34" s="183">
        <v>0.02</v>
      </c>
    </row>
    <row r="35" spans="1:19" ht="49.2" customHeight="1" x14ac:dyDescent="0.25">
      <c r="A35" s="182"/>
      <c r="B35" s="189"/>
      <c r="C35" s="193"/>
      <c r="D35" s="192"/>
      <c r="E35" s="182"/>
      <c r="F35" s="182"/>
      <c r="G35" s="182"/>
      <c r="H35" s="195"/>
      <c r="I35" s="170" t="s">
        <v>479</v>
      </c>
      <c r="J35" s="168" t="s">
        <v>152</v>
      </c>
      <c r="K35" s="168" t="s">
        <v>112</v>
      </c>
      <c r="L35" s="188"/>
      <c r="M35" s="186"/>
      <c r="N35" s="186"/>
      <c r="O35" s="184"/>
      <c r="P35" s="186"/>
      <c r="Q35" s="184"/>
      <c r="R35" s="186"/>
      <c r="S35" s="184"/>
    </row>
    <row r="36" spans="1:19" ht="24" customHeight="1" x14ac:dyDescent="0.25">
      <c r="A36" s="227" t="s">
        <v>78</v>
      </c>
      <c r="B36" s="228"/>
      <c r="C36" s="228"/>
      <c r="D36" s="228"/>
      <c r="E36" s="228"/>
      <c r="F36" s="228"/>
      <c r="G36" s="228"/>
      <c r="H36" s="228"/>
      <c r="I36" s="228"/>
      <c r="J36" s="228"/>
      <c r="K36" s="229"/>
      <c r="L36" s="3"/>
      <c r="M36" s="3">
        <f>SUM(M8:M35)</f>
        <v>83505976.739999995</v>
      </c>
      <c r="N36" s="167">
        <f t="shared" ref="N36:R36" si="0">SUM(N8:N35)</f>
        <v>70980080.162</v>
      </c>
      <c r="O36" s="167"/>
      <c r="P36" s="167">
        <f t="shared" si="0"/>
        <v>10855160.578500001</v>
      </c>
      <c r="Q36" s="167"/>
      <c r="R36" s="167">
        <f t="shared" si="0"/>
        <v>1670735.9963999998</v>
      </c>
      <c r="S36" s="45"/>
    </row>
    <row r="37" spans="1:19" ht="21" customHeight="1" x14ac:dyDescent="0.25">
      <c r="A37" s="224" t="s">
        <v>79</v>
      </c>
      <c r="B37" s="225"/>
      <c r="C37" s="225"/>
      <c r="D37" s="225"/>
      <c r="E37" s="225"/>
      <c r="F37" s="225"/>
      <c r="G37" s="225"/>
      <c r="H37" s="225"/>
      <c r="I37" s="225"/>
      <c r="J37" s="225"/>
      <c r="K37" s="225"/>
      <c r="L37" s="225"/>
      <c r="M37" s="225"/>
      <c r="N37" s="225"/>
      <c r="O37" s="225"/>
      <c r="P37" s="225"/>
      <c r="Q37" s="225"/>
      <c r="R37" s="225"/>
      <c r="S37" s="226"/>
    </row>
    <row r="38" spans="1:19" ht="30.6" customHeight="1" x14ac:dyDescent="0.25">
      <c r="A38" s="182">
        <v>1</v>
      </c>
      <c r="B38" s="182" t="s">
        <v>477</v>
      </c>
      <c r="C38" s="182" t="s">
        <v>478</v>
      </c>
      <c r="D38" s="207" t="s">
        <v>481</v>
      </c>
      <c r="E38" s="182">
        <v>30</v>
      </c>
      <c r="F38" s="190">
        <v>42867</v>
      </c>
      <c r="G38" s="190">
        <v>43780</v>
      </c>
      <c r="H38" s="194" t="s">
        <v>621</v>
      </c>
      <c r="I38" s="17" t="s">
        <v>479</v>
      </c>
      <c r="J38" s="53" t="s">
        <v>152</v>
      </c>
      <c r="K38" s="53" t="s">
        <v>112</v>
      </c>
      <c r="L38" s="208">
        <v>41</v>
      </c>
      <c r="M38" s="210">
        <v>7349963.0599999996</v>
      </c>
      <c r="N38" s="210">
        <v>6247468.5999999996</v>
      </c>
      <c r="O38" s="212">
        <v>0.85</v>
      </c>
      <c r="P38" s="210">
        <v>955495.2</v>
      </c>
      <c r="Q38" s="212">
        <v>0.13</v>
      </c>
      <c r="R38" s="210">
        <v>146999.26</v>
      </c>
      <c r="S38" s="212">
        <v>0.02</v>
      </c>
    </row>
    <row r="39" spans="1:19" ht="30.6" customHeight="1" x14ac:dyDescent="0.25">
      <c r="A39" s="182"/>
      <c r="B39" s="182"/>
      <c r="C39" s="182"/>
      <c r="D39" s="207"/>
      <c r="E39" s="182"/>
      <c r="F39" s="182"/>
      <c r="G39" s="182"/>
      <c r="H39" s="195"/>
      <c r="I39" s="17" t="s">
        <v>480</v>
      </c>
      <c r="J39" s="54" t="s">
        <v>128</v>
      </c>
      <c r="K39" s="54" t="s">
        <v>261</v>
      </c>
      <c r="L39" s="209"/>
      <c r="M39" s="211"/>
      <c r="N39" s="211"/>
      <c r="O39" s="213"/>
      <c r="P39" s="211"/>
      <c r="Q39" s="213"/>
      <c r="R39" s="211"/>
      <c r="S39" s="213"/>
    </row>
    <row r="40" spans="1:19" ht="46.2" customHeight="1" x14ac:dyDescent="0.25">
      <c r="A40" s="182">
        <v>2</v>
      </c>
      <c r="B40" s="182" t="s">
        <v>1045</v>
      </c>
      <c r="C40" s="182" t="s">
        <v>1046</v>
      </c>
      <c r="D40" s="207" t="s">
        <v>1050</v>
      </c>
      <c r="E40" s="182">
        <v>36</v>
      </c>
      <c r="F40" s="190">
        <v>43358</v>
      </c>
      <c r="G40" s="190">
        <v>44453</v>
      </c>
      <c r="H40" s="190" t="s">
        <v>621</v>
      </c>
      <c r="I40" s="173" t="s">
        <v>1048</v>
      </c>
      <c r="J40" s="171" t="s">
        <v>152</v>
      </c>
      <c r="K40" s="175" t="s">
        <v>160</v>
      </c>
      <c r="L40" s="208">
        <v>44</v>
      </c>
      <c r="M40" s="257">
        <v>5699612.8700000001</v>
      </c>
      <c r="N40" s="257">
        <v>4844670.93</v>
      </c>
      <c r="O40" s="212">
        <v>0.85</v>
      </c>
      <c r="P40" s="257">
        <v>740892.7</v>
      </c>
      <c r="Q40" s="212">
        <v>0.13</v>
      </c>
      <c r="R40" s="257">
        <v>114049.24</v>
      </c>
      <c r="S40" s="255">
        <v>0.02</v>
      </c>
    </row>
    <row r="41" spans="1:19" ht="46.2" customHeight="1" x14ac:dyDescent="0.25">
      <c r="A41" s="182"/>
      <c r="B41" s="182"/>
      <c r="C41" s="182"/>
      <c r="D41" s="207"/>
      <c r="E41" s="182"/>
      <c r="F41" s="182"/>
      <c r="G41" s="182"/>
      <c r="H41" s="190"/>
      <c r="I41" s="173" t="s">
        <v>1049</v>
      </c>
      <c r="J41" s="175" t="s">
        <v>128</v>
      </c>
      <c r="K41" s="175" t="s">
        <v>90</v>
      </c>
      <c r="L41" s="209"/>
      <c r="M41" s="258"/>
      <c r="N41" s="258"/>
      <c r="O41" s="213"/>
      <c r="P41" s="258"/>
      <c r="Q41" s="213"/>
      <c r="R41" s="258"/>
      <c r="S41" s="256"/>
    </row>
    <row r="42" spans="1:19" ht="14.4" x14ac:dyDescent="0.25">
      <c r="A42" s="227" t="s">
        <v>80</v>
      </c>
      <c r="B42" s="228"/>
      <c r="C42" s="228"/>
      <c r="D42" s="228"/>
      <c r="E42" s="228"/>
      <c r="F42" s="228"/>
      <c r="G42" s="228"/>
      <c r="H42" s="228"/>
      <c r="I42" s="228"/>
      <c r="J42" s="228"/>
      <c r="K42" s="229"/>
      <c r="L42" s="18"/>
      <c r="M42" s="52">
        <f>SUM(M38:M41)</f>
        <v>13049575.93</v>
      </c>
      <c r="N42" s="172">
        <f t="shared" ref="N42:R42" si="1">SUM(N38:N41)</f>
        <v>11092139.529999999</v>
      </c>
      <c r="O42" s="172"/>
      <c r="P42" s="172">
        <f t="shared" si="1"/>
        <v>1696387.9</v>
      </c>
      <c r="Q42" s="172"/>
      <c r="R42" s="172">
        <f t="shared" si="1"/>
        <v>261048.5</v>
      </c>
      <c r="S42" s="4"/>
    </row>
    <row r="43" spans="1:19" ht="15" thickBot="1" x14ac:dyDescent="0.3">
      <c r="A43" s="230" t="s">
        <v>81</v>
      </c>
      <c r="B43" s="231"/>
      <c r="C43" s="231"/>
      <c r="D43" s="231"/>
      <c r="E43" s="231"/>
      <c r="F43" s="231"/>
      <c r="G43" s="231"/>
      <c r="H43" s="231"/>
      <c r="I43" s="231"/>
      <c r="J43" s="231"/>
      <c r="K43" s="232"/>
      <c r="L43" s="19"/>
      <c r="M43" s="46">
        <f>M42+M36</f>
        <v>96555552.669999987</v>
      </c>
      <c r="N43" s="46">
        <f>N42+N36</f>
        <v>82072219.692000002</v>
      </c>
      <c r="O43" s="46"/>
      <c r="P43" s="46">
        <f>P42+P36</f>
        <v>12551548.478500001</v>
      </c>
      <c r="Q43" s="46"/>
      <c r="R43" s="46">
        <f>R42+R36</f>
        <v>1931784.4963999998</v>
      </c>
      <c r="S43" s="20"/>
    </row>
    <row r="45" spans="1:19" x14ac:dyDescent="0.25">
      <c r="A45" s="233" t="s">
        <v>1051</v>
      </c>
      <c r="B45" s="233"/>
      <c r="C45" s="233"/>
      <c r="D45" s="233"/>
      <c r="E45" s="233"/>
      <c r="F45" s="233"/>
      <c r="G45" s="233"/>
      <c r="H45" s="233"/>
      <c r="I45" s="233"/>
      <c r="J45" s="233"/>
      <c r="K45" s="233"/>
      <c r="L45" s="233"/>
      <c r="M45" s="233"/>
      <c r="N45" s="233"/>
      <c r="O45" s="233"/>
      <c r="P45" s="233"/>
      <c r="Q45" s="233"/>
      <c r="R45" s="233"/>
      <c r="S45" s="233"/>
    </row>
    <row r="46" spans="1:19" x14ac:dyDescent="0.25">
      <c r="A46" s="233"/>
      <c r="B46" s="233"/>
      <c r="C46" s="233"/>
      <c r="D46" s="233"/>
      <c r="E46" s="233"/>
      <c r="F46" s="233"/>
      <c r="G46" s="233"/>
      <c r="H46" s="233"/>
      <c r="I46" s="233"/>
      <c r="J46" s="233"/>
      <c r="K46" s="233"/>
      <c r="L46" s="233"/>
      <c r="M46" s="233"/>
      <c r="N46" s="233"/>
      <c r="O46" s="233"/>
      <c r="P46" s="233"/>
      <c r="Q46" s="233"/>
      <c r="R46" s="233"/>
      <c r="S46" s="233"/>
    </row>
    <row r="52" spans="19:19" x14ac:dyDescent="0.25">
      <c r="S52" s="24"/>
    </row>
  </sheetData>
  <autoFilter ref="A1:S43"/>
  <mergeCells count="259">
    <mergeCell ref="H40:H41"/>
    <mergeCell ref="G40:G41"/>
    <mergeCell ref="F40:F41"/>
    <mergeCell ref="E40:E41"/>
    <mergeCell ref="D40:D41"/>
    <mergeCell ref="C40:C41"/>
    <mergeCell ref="B40:B41"/>
    <mergeCell ref="A40:A41"/>
    <mergeCell ref="S40:S41"/>
    <mergeCell ref="R40:R41"/>
    <mergeCell ref="Q40:Q41"/>
    <mergeCell ref="P40:P41"/>
    <mergeCell ref="O40:O41"/>
    <mergeCell ref="N40:N41"/>
    <mergeCell ref="M40:M41"/>
    <mergeCell ref="L40:L41"/>
    <mergeCell ref="C22:C23"/>
    <mergeCell ref="B22:B23"/>
    <mergeCell ref="S28:S29"/>
    <mergeCell ref="R28:R29"/>
    <mergeCell ref="H28:H29"/>
    <mergeCell ref="G28:G29"/>
    <mergeCell ref="F28:F29"/>
    <mergeCell ref="A22:A23"/>
    <mergeCell ref="H24:H25"/>
    <mergeCell ref="G24:G25"/>
    <mergeCell ref="F24:F25"/>
    <mergeCell ref="E24:E25"/>
    <mergeCell ref="E28:E29"/>
    <mergeCell ref="D28:D29"/>
    <mergeCell ref="C28:C29"/>
    <mergeCell ref="B28:B29"/>
    <mergeCell ref="O24:O25"/>
    <mergeCell ref="P24:P25"/>
    <mergeCell ref="Q24:Q25"/>
    <mergeCell ref="R24:R25"/>
    <mergeCell ref="S24:S25"/>
    <mergeCell ref="D24:D25"/>
    <mergeCell ref="C24:C25"/>
    <mergeCell ref="B24:B25"/>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8:B19"/>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A10:A13"/>
    <mergeCell ref="B10:B13"/>
    <mergeCell ref="C10:C13"/>
    <mergeCell ref="D10:D13"/>
    <mergeCell ref="F10:F13"/>
    <mergeCell ref="A37:S37"/>
    <mergeCell ref="A42:K42"/>
    <mergeCell ref="A43:K43"/>
    <mergeCell ref="A45:S46"/>
    <mergeCell ref="O10:O13"/>
    <mergeCell ref="P10:P13"/>
    <mergeCell ref="Q10:Q13"/>
    <mergeCell ref="R10:R13"/>
    <mergeCell ref="S10:S13"/>
    <mergeCell ref="A36:K36"/>
    <mergeCell ref="G10:G13"/>
    <mergeCell ref="L10:L13"/>
    <mergeCell ref="M10:M13"/>
    <mergeCell ref="N10:N13"/>
    <mergeCell ref="G14:G15"/>
    <mergeCell ref="F14:F15"/>
    <mergeCell ref="S38:S39"/>
    <mergeCell ref="B38:B39"/>
    <mergeCell ref="A38:A39"/>
    <mergeCell ref="C38:C39"/>
    <mergeCell ref="L38:L39"/>
    <mergeCell ref="R38:R39"/>
    <mergeCell ref="Q38:Q39"/>
    <mergeCell ref="P38:P39"/>
    <mergeCell ref="O38:O39"/>
    <mergeCell ref="N38:N39"/>
    <mergeCell ref="M38:M39"/>
    <mergeCell ref="G38:G39"/>
    <mergeCell ref="F38:F39"/>
    <mergeCell ref="H1:H2"/>
    <mergeCell ref="H8:H9"/>
    <mergeCell ref="H10:H13"/>
    <mergeCell ref="H14:H15"/>
    <mergeCell ref="H16:H17"/>
    <mergeCell ref="H18:H19"/>
    <mergeCell ref="H38:H39"/>
    <mergeCell ref="E38:E39"/>
    <mergeCell ref="D38:D39"/>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A20:A21"/>
    <mergeCell ref="S20:S21"/>
    <mergeCell ref="R20:R21"/>
    <mergeCell ref="Q20:Q21"/>
    <mergeCell ref="P20:P21"/>
    <mergeCell ref="O20:O21"/>
    <mergeCell ref="N20:N21"/>
    <mergeCell ref="M20:M21"/>
    <mergeCell ref="L20:L21"/>
    <mergeCell ref="C20:C21"/>
    <mergeCell ref="B20:B21"/>
    <mergeCell ref="P22:P23"/>
    <mergeCell ref="O22:O23"/>
    <mergeCell ref="N22:N23"/>
    <mergeCell ref="M22:M23"/>
    <mergeCell ref="L22:L23"/>
    <mergeCell ref="S26:S27"/>
    <mergeCell ref="R26:R27"/>
    <mergeCell ref="Q26:Q27"/>
    <mergeCell ref="P26:P27"/>
    <mergeCell ref="O26:O27"/>
    <mergeCell ref="N26:N27"/>
    <mergeCell ref="M26:M27"/>
    <mergeCell ref="L26:L27"/>
    <mergeCell ref="S22:S23"/>
    <mergeCell ref="R22:R23"/>
    <mergeCell ref="Q22:Q23"/>
    <mergeCell ref="N24:N25"/>
    <mergeCell ref="L24:L25"/>
    <mergeCell ref="M24:M25"/>
    <mergeCell ref="A24:A25"/>
    <mergeCell ref="S30:S31"/>
    <mergeCell ref="R30:R31"/>
    <mergeCell ref="Q30:Q31"/>
    <mergeCell ref="P30:P31"/>
    <mergeCell ref="O30:O31"/>
    <mergeCell ref="N30:N31"/>
    <mergeCell ref="M30:M31"/>
    <mergeCell ref="L30:L31"/>
    <mergeCell ref="A28:A29"/>
    <mergeCell ref="Q28:Q29"/>
    <mergeCell ref="P28:P29"/>
    <mergeCell ref="O28:O29"/>
    <mergeCell ref="N28:N29"/>
    <mergeCell ref="M28:M29"/>
    <mergeCell ref="L28:L29"/>
    <mergeCell ref="D26:D27"/>
    <mergeCell ref="C26:C27"/>
    <mergeCell ref="B26:B27"/>
    <mergeCell ref="A26:A27"/>
    <mergeCell ref="S34:S35"/>
    <mergeCell ref="H30:H31"/>
    <mergeCell ref="G30:G31"/>
    <mergeCell ref="F30:F31"/>
    <mergeCell ref="E30:E31"/>
    <mergeCell ref="D30:D31"/>
    <mergeCell ref="C30:C31"/>
    <mergeCell ref="B30:B31"/>
    <mergeCell ref="A30:A31"/>
    <mergeCell ref="S32:S33"/>
    <mergeCell ref="R32:R33"/>
    <mergeCell ref="H32:H33"/>
    <mergeCell ref="G32:G33"/>
    <mergeCell ref="F32:F33"/>
    <mergeCell ref="E32:E33"/>
    <mergeCell ref="D32:D33"/>
    <mergeCell ref="C32:C33"/>
    <mergeCell ref="A34:A35"/>
    <mergeCell ref="H34:H35"/>
    <mergeCell ref="P34:P35"/>
    <mergeCell ref="O34:O35"/>
    <mergeCell ref="N34:N35"/>
    <mergeCell ref="M34:M35"/>
    <mergeCell ref="L34:L35"/>
    <mergeCell ref="A32:A33"/>
    <mergeCell ref="Q32:Q33"/>
    <mergeCell ref="P32:P33"/>
    <mergeCell ref="O32:O33"/>
    <mergeCell ref="N32:N33"/>
    <mergeCell ref="M32:M33"/>
    <mergeCell ref="L32:L33"/>
    <mergeCell ref="B32:B33"/>
    <mergeCell ref="R34:R35"/>
    <mergeCell ref="Q34:Q35"/>
    <mergeCell ref="G34:G35"/>
    <mergeCell ref="F34:F35"/>
    <mergeCell ref="E34:E35"/>
    <mergeCell ref="D34:D35"/>
    <mergeCell ref="C34:C35"/>
    <mergeCell ref="B34:B35"/>
  </mergeCells>
  <pageMargins left="0.95"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tabSelected="1" view="pageBreakPreview" topLeftCell="A160" zoomScaleNormal="100" zoomScaleSheetLayoutView="100" zoomScalePageLayoutView="82" workbookViewId="0">
      <selection activeCell="B165" sqref="B165:B166"/>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5" t="s">
        <v>0</v>
      </c>
      <c r="B1" s="247" t="s">
        <v>1</v>
      </c>
      <c r="C1" s="204" t="s">
        <v>2</v>
      </c>
      <c r="D1" s="204" t="s">
        <v>3</v>
      </c>
      <c r="E1" s="204" t="s">
        <v>4</v>
      </c>
      <c r="F1" s="204" t="s">
        <v>5</v>
      </c>
      <c r="G1" s="204" t="s">
        <v>6</v>
      </c>
      <c r="H1" s="204" t="s">
        <v>618</v>
      </c>
      <c r="I1" s="204" t="s">
        <v>7</v>
      </c>
      <c r="J1" s="247" t="s">
        <v>8</v>
      </c>
      <c r="K1" s="247" t="s">
        <v>9</v>
      </c>
      <c r="L1" s="247" t="s">
        <v>10</v>
      </c>
      <c r="M1" s="242" t="s">
        <v>11</v>
      </c>
      <c r="N1" s="243"/>
      <c r="O1" s="243"/>
      <c r="P1" s="243"/>
      <c r="Q1" s="243"/>
      <c r="R1" s="244"/>
      <c r="S1" s="1"/>
    </row>
    <row r="2" spans="1:19" ht="81" customHeight="1" x14ac:dyDescent="0.25">
      <c r="A2" s="246"/>
      <c r="B2" s="248"/>
      <c r="C2" s="205"/>
      <c r="D2" s="205"/>
      <c r="E2" s="205"/>
      <c r="F2" s="205"/>
      <c r="G2" s="205"/>
      <c r="H2" s="205"/>
      <c r="I2" s="205"/>
      <c r="J2" s="248"/>
      <c r="K2" s="248"/>
      <c r="L2" s="24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49" t="s">
        <v>82</v>
      </c>
      <c r="B6" s="250"/>
      <c r="C6" s="250"/>
      <c r="D6" s="250"/>
      <c r="E6" s="250"/>
      <c r="F6" s="250"/>
      <c r="G6" s="250"/>
      <c r="H6" s="250"/>
      <c r="I6" s="250"/>
      <c r="J6" s="250"/>
      <c r="K6" s="250"/>
      <c r="L6" s="250"/>
      <c r="M6" s="250"/>
      <c r="N6" s="250"/>
      <c r="O6" s="250"/>
      <c r="P6" s="250"/>
      <c r="Q6" s="250"/>
      <c r="R6" s="250"/>
      <c r="S6" s="251"/>
    </row>
    <row r="7" spans="1:19" ht="24.75" customHeight="1" thickBot="1" x14ac:dyDescent="0.3">
      <c r="A7" s="313" t="s">
        <v>83</v>
      </c>
      <c r="B7" s="314"/>
      <c r="C7" s="314"/>
      <c r="D7" s="314"/>
      <c r="E7" s="314"/>
      <c r="F7" s="314"/>
      <c r="G7" s="314"/>
      <c r="H7" s="314"/>
      <c r="I7" s="314"/>
      <c r="J7" s="314"/>
      <c r="K7" s="314"/>
      <c r="L7" s="314"/>
      <c r="M7" s="314"/>
      <c r="N7" s="314"/>
      <c r="O7" s="314"/>
      <c r="P7" s="314"/>
      <c r="Q7" s="314"/>
      <c r="R7" s="314"/>
      <c r="S7" s="315"/>
    </row>
    <row r="8" spans="1:19" ht="33" customHeight="1" x14ac:dyDescent="0.3">
      <c r="A8" s="316">
        <v>1</v>
      </c>
      <c r="B8" s="294" t="s">
        <v>84</v>
      </c>
      <c r="C8" s="317" t="s">
        <v>85</v>
      </c>
      <c r="D8" s="318" t="s">
        <v>86</v>
      </c>
      <c r="E8" s="294">
        <v>30</v>
      </c>
      <c r="F8" s="294" t="s">
        <v>60</v>
      </c>
      <c r="G8" s="294" t="s">
        <v>697</v>
      </c>
      <c r="H8" s="294" t="s">
        <v>620</v>
      </c>
      <c r="I8" s="84" t="s">
        <v>87</v>
      </c>
      <c r="J8" s="85" t="s">
        <v>63</v>
      </c>
      <c r="K8" s="86" t="s">
        <v>88</v>
      </c>
      <c r="L8" s="319">
        <v>94</v>
      </c>
      <c r="M8" s="310">
        <v>1481057</v>
      </c>
      <c r="N8" s="310">
        <f>M8*85%</f>
        <v>1258898.45</v>
      </c>
      <c r="O8" s="311">
        <v>0.85</v>
      </c>
      <c r="P8" s="310">
        <f>M8*13%</f>
        <v>192537.41</v>
      </c>
      <c r="Q8" s="311">
        <v>0.13</v>
      </c>
      <c r="R8" s="310">
        <f>M8*2%</f>
        <v>29621.14</v>
      </c>
      <c r="S8" s="320">
        <v>0.02</v>
      </c>
    </row>
    <row r="9" spans="1:19" ht="36" customHeight="1" x14ac:dyDescent="0.3">
      <c r="A9" s="308"/>
      <c r="B9" s="196"/>
      <c r="C9" s="220"/>
      <c r="D9" s="223"/>
      <c r="E9" s="196"/>
      <c r="F9" s="196"/>
      <c r="G9" s="196"/>
      <c r="H9" s="196"/>
      <c r="I9" s="25" t="s">
        <v>89</v>
      </c>
      <c r="J9" s="79" t="s">
        <v>66</v>
      </c>
      <c r="K9" s="65" t="s">
        <v>90</v>
      </c>
      <c r="L9" s="188"/>
      <c r="M9" s="186"/>
      <c r="N9" s="186"/>
      <c r="O9" s="184"/>
      <c r="P9" s="186"/>
      <c r="Q9" s="184"/>
      <c r="R9" s="186"/>
      <c r="S9" s="289"/>
    </row>
    <row r="10" spans="1:19" ht="72.75" customHeight="1" x14ac:dyDescent="0.25">
      <c r="A10" s="306">
        <v>2</v>
      </c>
      <c r="B10" s="197" t="s">
        <v>91</v>
      </c>
      <c r="C10" s="218" t="s">
        <v>92</v>
      </c>
      <c r="D10" s="221" t="s">
        <v>93</v>
      </c>
      <c r="E10" s="197">
        <v>24</v>
      </c>
      <c r="F10" s="197" t="s">
        <v>60</v>
      </c>
      <c r="G10" s="197" t="s">
        <v>61</v>
      </c>
      <c r="H10" s="197" t="s">
        <v>620</v>
      </c>
      <c r="I10" s="81" t="s">
        <v>94</v>
      </c>
      <c r="J10" s="79" t="s">
        <v>66</v>
      </c>
      <c r="K10" s="65" t="s">
        <v>90</v>
      </c>
      <c r="L10" s="187">
        <v>94</v>
      </c>
      <c r="M10" s="185">
        <v>334181</v>
      </c>
      <c r="N10" s="185">
        <f>M10*85%</f>
        <v>284053.84999999998</v>
      </c>
      <c r="O10" s="183">
        <v>0.85</v>
      </c>
      <c r="P10" s="185">
        <f>M10*13%</f>
        <v>43443.53</v>
      </c>
      <c r="Q10" s="183">
        <v>0.13</v>
      </c>
      <c r="R10" s="185">
        <f>M10*2%</f>
        <v>6683.62</v>
      </c>
      <c r="S10" s="235">
        <v>0.02</v>
      </c>
    </row>
    <row r="11" spans="1:19" ht="63" customHeight="1" x14ac:dyDescent="0.3">
      <c r="A11" s="308"/>
      <c r="B11" s="196"/>
      <c r="C11" s="220"/>
      <c r="D11" s="223"/>
      <c r="E11" s="196"/>
      <c r="F11" s="196"/>
      <c r="G11" s="196"/>
      <c r="H11" s="196"/>
      <c r="I11" s="25" t="s">
        <v>95</v>
      </c>
      <c r="J11" s="79" t="s">
        <v>63</v>
      </c>
      <c r="K11" s="65" t="s">
        <v>88</v>
      </c>
      <c r="L11" s="188"/>
      <c r="M11" s="186"/>
      <c r="N11" s="186"/>
      <c r="O11" s="184"/>
      <c r="P11" s="186"/>
      <c r="Q11" s="184"/>
      <c r="R11" s="186"/>
      <c r="S11" s="237"/>
    </row>
    <row r="12" spans="1:19" ht="43.2" x14ac:dyDescent="0.3">
      <c r="A12" s="306">
        <v>3</v>
      </c>
      <c r="B12" s="197" t="s">
        <v>96</v>
      </c>
      <c r="C12" s="218" t="s">
        <v>97</v>
      </c>
      <c r="D12" s="221" t="s">
        <v>98</v>
      </c>
      <c r="E12" s="197">
        <v>24</v>
      </c>
      <c r="F12" s="197" t="s">
        <v>60</v>
      </c>
      <c r="G12" s="197" t="s">
        <v>61</v>
      </c>
      <c r="H12" s="197" t="s">
        <v>620</v>
      </c>
      <c r="I12" s="25" t="s">
        <v>62</v>
      </c>
      <c r="J12" s="79" t="s">
        <v>63</v>
      </c>
      <c r="K12" s="65" t="s">
        <v>64</v>
      </c>
      <c r="L12" s="187">
        <v>91</v>
      </c>
      <c r="M12" s="185">
        <v>908408.15</v>
      </c>
      <c r="N12" s="185">
        <f>M12*85%</f>
        <v>772146.92749999999</v>
      </c>
      <c r="O12" s="183">
        <v>0.85</v>
      </c>
      <c r="P12" s="185">
        <f>M12*13%</f>
        <v>118093.0595</v>
      </c>
      <c r="Q12" s="183">
        <v>0.13</v>
      </c>
      <c r="R12" s="185">
        <f>M12*2%</f>
        <v>18168.163</v>
      </c>
      <c r="S12" s="288">
        <v>0.02</v>
      </c>
    </row>
    <row r="13" spans="1:19" ht="76.5" customHeight="1" x14ac:dyDescent="0.3">
      <c r="A13" s="308"/>
      <c r="B13" s="196"/>
      <c r="C13" s="220"/>
      <c r="D13" s="223"/>
      <c r="E13" s="196"/>
      <c r="F13" s="196"/>
      <c r="G13" s="196"/>
      <c r="H13" s="196"/>
      <c r="I13" s="25" t="s">
        <v>94</v>
      </c>
      <c r="J13" s="79" t="s">
        <v>66</v>
      </c>
      <c r="K13" s="65" t="s">
        <v>90</v>
      </c>
      <c r="L13" s="188"/>
      <c r="M13" s="186"/>
      <c r="N13" s="186"/>
      <c r="O13" s="184"/>
      <c r="P13" s="186"/>
      <c r="Q13" s="184"/>
      <c r="R13" s="186"/>
      <c r="S13" s="289"/>
    </row>
    <row r="14" spans="1:19" ht="66" customHeight="1" x14ac:dyDescent="0.25">
      <c r="A14" s="306">
        <v>4</v>
      </c>
      <c r="B14" s="197" t="s">
        <v>99</v>
      </c>
      <c r="C14" s="218" t="s">
        <v>100</v>
      </c>
      <c r="D14" s="221" t="s">
        <v>101</v>
      </c>
      <c r="E14" s="197">
        <v>24</v>
      </c>
      <c r="F14" s="197" t="s">
        <v>60</v>
      </c>
      <c r="G14" s="197" t="s">
        <v>61</v>
      </c>
      <c r="H14" s="197" t="s">
        <v>620</v>
      </c>
      <c r="I14" s="77" t="s">
        <v>62</v>
      </c>
      <c r="J14" s="79" t="s">
        <v>63</v>
      </c>
      <c r="K14" s="65" t="s">
        <v>64</v>
      </c>
      <c r="L14" s="187">
        <v>91</v>
      </c>
      <c r="M14" s="185">
        <v>754518.55</v>
      </c>
      <c r="N14" s="185">
        <f>M14*85%</f>
        <v>641340.76750000007</v>
      </c>
      <c r="O14" s="183">
        <v>0.85</v>
      </c>
      <c r="P14" s="185">
        <f>M14*13%</f>
        <v>98087.411500000017</v>
      </c>
      <c r="Q14" s="183">
        <v>0.13</v>
      </c>
      <c r="R14" s="185">
        <f>M14*2%</f>
        <v>15090.371000000001</v>
      </c>
      <c r="S14" s="235">
        <v>0.02</v>
      </c>
    </row>
    <row r="15" spans="1:19" ht="61.5" customHeight="1" x14ac:dyDescent="0.25">
      <c r="A15" s="308"/>
      <c r="B15" s="196"/>
      <c r="C15" s="220"/>
      <c r="D15" s="223"/>
      <c r="E15" s="196"/>
      <c r="F15" s="196"/>
      <c r="G15" s="196"/>
      <c r="H15" s="196"/>
      <c r="I15" s="77" t="s">
        <v>102</v>
      </c>
      <c r="J15" s="79" t="s">
        <v>66</v>
      </c>
      <c r="K15" s="65" t="s">
        <v>103</v>
      </c>
      <c r="L15" s="188"/>
      <c r="M15" s="186"/>
      <c r="N15" s="186"/>
      <c r="O15" s="184"/>
      <c r="P15" s="186"/>
      <c r="Q15" s="184"/>
      <c r="R15" s="186"/>
      <c r="S15" s="237"/>
    </row>
    <row r="16" spans="1:19" ht="41.25" customHeight="1" x14ac:dyDescent="0.25">
      <c r="A16" s="306">
        <v>5</v>
      </c>
      <c r="B16" s="197" t="s">
        <v>104</v>
      </c>
      <c r="C16" s="218" t="s">
        <v>105</v>
      </c>
      <c r="D16" s="221" t="s">
        <v>106</v>
      </c>
      <c r="E16" s="197">
        <v>24</v>
      </c>
      <c r="F16" s="197" t="s">
        <v>60</v>
      </c>
      <c r="G16" s="197" t="s">
        <v>61</v>
      </c>
      <c r="H16" s="197" t="s">
        <v>620</v>
      </c>
      <c r="I16" s="77" t="s">
        <v>107</v>
      </c>
      <c r="J16" s="79" t="s">
        <v>63</v>
      </c>
      <c r="K16" s="65" t="s">
        <v>108</v>
      </c>
      <c r="L16" s="187">
        <v>91</v>
      </c>
      <c r="M16" s="185">
        <v>250198.8</v>
      </c>
      <c r="N16" s="185">
        <f>M16*85%</f>
        <v>212668.97999999998</v>
      </c>
      <c r="O16" s="183">
        <v>0.85</v>
      </c>
      <c r="P16" s="185">
        <f>M16*13%</f>
        <v>32525.844000000001</v>
      </c>
      <c r="Q16" s="183">
        <v>0.13</v>
      </c>
      <c r="R16" s="185">
        <f>M16*2%</f>
        <v>5003.9759999999997</v>
      </c>
      <c r="S16" s="288">
        <v>0.02</v>
      </c>
    </row>
    <row r="17" spans="1:19" ht="69.75" customHeight="1" x14ac:dyDescent="0.25">
      <c r="A17" s="307"/>
      <c r="B17" s="206"/>
      <c r="C17" s="219"/>
      <c r="D17" s="222"/>
      <c r="E17" s="206"/>
      <c r="F17" s="206"/>
      <c r="G17" s="206"/>
      <c r="H17" s="206"/>
      <c r="I17" s="77" t="s">
        <v>109</v>
      </c>
      <c r="J17" s="79" t="s">
        <v>66</v>
      </c>
      <c r="K17" s="65" t="s">
        <v>110</v>
      </c>
      <c r="L17" s="238"/>
      <c r="M17" s="217"/>
      <c r="N17" s="217"/>
      <c r="O17" s="234"/>
      <c r="P17" s="217"/>
      <c r="Q17" s="234"/>
      <c r="R17" s="217"/>
      <c r="S17" s="290"/>
    </row>
    <row r="18" spans="1:19" ht="47.25" customHeight="1" x14ac:dyDescent="0.25">
      <c r="A18" s="308"/>
      <c r="B18" s="196"/>
      <c r="C18" s="220"/>
      <c r="D18" s="223"/>
      <c r="E18" s="196"/>
      <c r="F18" s="196"/>
      <c r="G18" s="196"/>
      <c r="H18" s="196"/>
      <c r="I18" s="77" t="s">
        <v>111</v>
      </c>
      <c r="J18" s="79" t="s">
        <v>63</v>
      </c>
      <c r="K18" s="65" t="s">
        <v>112</v>
      </c>
      <c r="L18" s="188"/>
      <c r="M18" s="186"/>
      <c r="N18" s="186"/>
      <c r="O18" s="184"/>
      <c r="P18" s="186"/>
      <c r="Q18" s="184"/>
      <c r="R18" s="186"/>
      <c r="S18" s="289"/>
    </row>
    <row r="19" spans="1:19" ht="75.75" customHeight="1" x14ac:dyDescent="0.25">
      <c r="A19" s="306">
        <v>6</v>
      </c>
      <c r="B19" s="197" t="s">
        <v>113</v>
      </c>
      <c r="C19" s="218" t="s">
        <v>114</v>
      </c>
      <c r="D19" s="198" t="s">
        <v>115</v>
      </c>
      <c r="E19" s="197">
        <v>24</v>
      </c>
      <c r="F19" s="197" t="s">
        <v>71</v>
      </c>
      <c r="G19" s="197" t="s">
        <v>72</v>
      </c>
      <c r="H19" s="197" t="s">
        <v>620</v>
      </c>
      <c r="I19" s="77" t="s">
        <v>116</v>
      </c>
      <c r="J19" s="79" t="s">
        <v>63</v>
      </c>
      <c r="K19" s="65" t="s">
        <v>74</v>
      </c>
      <c r="L19" s="187">
        <v>91</v>
      </c>
      <c r="M19" s="185">
        <v>1387448.53</v>
      </c>
      <c r="N19" s="185">
        <f>M19*85%</f>
        <v>1179331.2505000001</v>
      </c>
      <c r="O19" s="183">
        <v>0.85</v>
      </c>
      <c r="P19" s="185">
        <f>M19*13%</f>
        <v>180368.3089</v>
      </c>
      <c r="Q19" s="183">
        <v>0.13</v>
      </c>
      <c r="R19" s="185">
        <f>M19*2%</f>
        <v>27748.970600000001</v>
      </c>
      <c r="S19" s="235">
        <v>0.02</v>
      </c>
    </row>
    <row r="20" spans="1:19" ht="28.8" x14ac:dyDescent="0.25">
      <c r="A20" s="307"/>
      <c r="B20" s="206"/>
      <c r="C20" s="219"/>
      <c r="D20" s="302"/>
      <c r="E20" s="206"/>
      <c r="F20" s="206"/>
      <c r="G20" s="206"/>
      <c r="H20" s="206"/>
      <c r="I20" s="77" t="s">
        <v>117</v>
      </c>
      <c r="J20" s="79" t="s">
        <v>66</v>
      </c>
      <c r="K20" s="65" t="s">
        <v>67</v>
      </c>
      <c r="L20" s="238"/>
      <c r="M20" s="217"/>
      <c r="N20" s="217"/>
      <c r="O20" s="234"/>
      <c r="P20" s="217"/>
      <c r="Q20" s="234"/>
      <c r="R20" s="217"/>
      <c r="S20" s="236"/>
    </row>
    <row r="21" spans="1:19" ht="46.5" customHeight="1" x14ac:dyDescent="0.25">
      <c r="A21" s="307"/>
      <c r="B21" s="206"/>
      <c r="C21" s="219"/>
      <c r="D21" s="302"/>
      <c r="E21" s="206"/>
      <c r="F21" s="206"/>
      <c r="G21" s="206"/>
      <c r="H21" s="206"/>
      <c r="I21" s="77" t="s">
        <v>118</v>
      </c>
      <c r="J21" s="79" t="s">
        <v>63</v>
      </c>
      <c r="K21" s="65" t="s">
        <v>112</v>
      </c>
      <c r="L21" s="238"/>
      <c r="M21" s="217"/>
      <c r="N21" s="217"/>
      <c r="O21" s="234"/>
      <c r="P21" s="217"/>
      <c r="Q21" s="234"/>
      <c r="R21" s="217"/>
      <c r="S21" s="236"/>
    </row>
    <row r="22" spans="1:19" ht="30" customHeight="1" x14ac:dyDescent="0.25">
      <c r="A22" s="308"/>
      <c r="B22" s="196"/>
      <c r="C22" s="220"/>
      <c r="D22" s="199"/>
      <c r="E22" s="196"/>
      <c r="F22" s="196"/>
      <c r="G22" s="196"/>
      <c r="H22" s="196"/>
      <c r="I22" s="77" t="s">
        <v>119</v>
      </c>
      <c r="J22" s="79" t="s">
        <v>63</v>
      </c>
      <c r="K22" s="65" t="s">
        <v>120</v>
      </c>
      <c r="L22" s="188"/>
      <c r="M22" s="186"/>
      <c r="N22" s="186"/>
      <c r="O22" s="184"/>
      <c r="P22" s="186"/>
      <c r="Q22" s="184"/>
      <c r="R22" s="186"/>
      <c r="S22" s="237"/>
    </row>
    <row r="23" spans="1:19" ht="43.2" x14ac:dyDescent="0.25">
      <c r="A23" s="306">
        <v>7</v>
      </c>
      <c r="B23" s="197" t="s">
        <v>121</v>
      </c>
      <c r="C23" s="218" t="s">
        <v>122</v>
      </c>
      <c r="D23" s="221" t="s">
        <v>123</v>
      </c>
      <c r="E23" s="197">
        <v>18</v>
      </c>
      <c r="F23" s="197" t="s">
        <v>60</v>
      </c>
      <c r="G23" s="197" t="s">
        <v>124</v>
      </c>
      <c r="H23" s="197" t="s">
        <v>620</v>
      </c>
      <c r="I23" s="77" t="s">
        <v>125</v>
      </c>
      <c r="J23" s="65" t="s">
        <v>63</v>
      </c>
      <c r="K23" s="65" t="s">
        <v>126</v>
      </c>
      <c r="L23" s="187">
        <v>94</v>
      </c>
      <c r="M23" s="185">
        <v>693880.93</v>
      </c>
      <c r="N23" s="185">
        <f>M23*85%</f>
        <v>589798.7905</v>
      </c>
      <c r="O23" s="183">
        <v>0.85</v>
      </c>
      <c r="P23" s="185">
        <f>M23*13%</f>
        <v>90204.520900000003</v>
      </c>
      <c r="Q23" s="183">
        <v>0.13</v>
      </c>
      <c r="R23" s="185">
        <f>M23*2%</f>
        <v>13877.618600000002</v>
      </c>
      <c r="S23" s="288">
        <v>0.02</v>
      </c>
    </row>
    <row r="24" spans="1:19" ht="86.25" customHeight="1" x14ac:dyDescent="0.25">
      <c r="A24" s="308"/>
      <c r="B24" s="196"/>
      <c r="C24" s="220"/>
      <c r="D24" s="223"/>
      <c r="E24" s="196"/>
      <c r="F24" s="196"/>
      <c r="G24" s="196"/>
      <c r="H24" s="196"/>
      <c r="I24" s="77" t="s">
        <v>127</v>
      </c>
      <c r="J24" s="65" t="s">
        <v>128</v>
      </c>
      <c r="K24" s="65" t="s">
        <v>67</v>
      </c>
      <c r="L24" s="188"/>
      <c r="M24" s="186"/>
      <c r="N24" s="186"/>
      <c r="O24" s="184"/>
      <c r="P24" s="186"/>
      <c r="Q24" s="184"/>
      <c r="R24" s="186"/>
      <c r="S24" s="289"/>
    </row>
    <row r="25" spans="1:19" ht="63.75" customHeight="1" x14ac:dyDescent="0.25">
      <c r="A25" s="306">
        <v>8</v>
      </c>
      <c r="B25" s="197" t="s">
        <v>129</v>
      </c>
      <c r="C25" s="218" t="s">
        <v>130</v>
      </c>
      <c r="D25" s="221" t="s">
        <v>131</v>
      </c>
      <c r="E25" s="197">
        <v>24</v>
      </c>
      <c r="F25" s="197" t="s">
        <v>71</v>
      </c>
      <c r="G25" s="197" t="s">
        <v>72</v>
      </c>
      <c r="H25" s="197" t="s">
        <v>620</v>
      </c>
      <c r="I25" s="77" t="s">
        <v>132</v>
      </c>
      <c r="J25" s="65" t="s">
        <v>63</v>
      </c>
      <c r="K25" s="65" t="s">
        <v>74</v>
      </c>
      <c r="L25" s="187">
        <v>91</v>
      </c>
      <c r="M25" s="185">
        <v>485460</v>
      </c>
      <c r="N25" s="185">
        <f>M25*85%</f>
        <v>412641</v>
      </c>
      <c r="O25" s="183">
        <v>0.85</v>
      </c>
      <c r="P25" s="185">
        <f>M25*13%</f>
        <v>63109.8</v>
      </c>
      <c r="Q25" s="183">
        <v>0.13</v>
      </c>
      <c r="R25" s="185">
        <f>M25*2%</f>
        <v>9709.2000000000007</v>
      </c>
      <c r="S25" s="235">
        <v>0.02</v>
      </c>
    </row>
    <row r="26" spans="1:19" ht="60.75" customHeight="1" x14ac:dyDescent="0.25">
      <c r="A26" s="307"/>
      <c r="B26" s="206"/>
      <c r="C26" s="219"/>
      <c r="D26" s="222"/>
      <c r="E26" s="206"/>
      <c r="F26" s="206"/>
      <c r="G26" s="206"/>
      <c r="H26" s="206"/>
      <c r="I26" s="26" t="s">
        <v>133</v>
      </c>
      <c r="J26" s="65" t="s">
        <v>63</v>
      </c>
      <c r="K26" s="65" t="s">
        <v>126</v>
      </c>
      <c r="L26" s="238"/>
      <c r="M26" s="217"/>
      <c r="N26" s="217"/>
      <c r="O26" s="234"/>
      <c r="P26" s="217"/>
      <c r="Q26" s="234"/>
      <c r="R26" s="217"/>
      <c r="S26" s="236"/>
    </row>
    <row r="27" spans="1:19" ht="67.5" customHeight="1" x14ac:dyDescent="0.25">
      <c r="A27" s="308"/>
      <c r="B27" s="196"/>
      <c r="C27" s="220"/>
      <c r="D27" s="223"/>
      <c r="E27" s="196"/>
      <c r="F27" s="196"/>
      <c r="G27" s="196"/>
      <c r="H27" s="196"/>
      <c r="I27" s="77" t="s">
        <v>134</v>
      </c>
      <c r="J27" s="65" t="s">
        <v>128</v>
      </c>
      <c r="K27" s="65" t="s">
        <v>67</v>
      </c>
      <c r="L27" s="188"/>
      <c r="M27" s="186"/>
      <c r="N27" s="186"/>
      <c r="O27" s="184"/>
      <c r="P27" s="186"/>
      <c r="Q27" s="184"/>
      <c r="R27" s="186"/>
      <c r="S27" s="237"/>
    </row>
    <row r="28" spans="1:19" ht="43.5" customHeight="1" x14ac:dyDescent="0.25">
      <c r="A28" s="306">
        <v>9</v>
      </c>
      <c r="B28" s="197" t="s">
        <v>135</v>
      </c>
      <c r="C28" s="218" t="s">
        <v>136</v>
      </c>
      <c r="D28" s="221" t="s">
        <v>137</v>
      </c>
      <c r="E28" s="197">
        <v>20</v>
      </c>
      <c r="F28" s="197" t="s">
        <v>71</v>
      </c>
      <c r="G28" s="197" t="s">
        <v>138</v>
      </c>
      <c r="H28" s="273" t="s">
        <v>620</v>
      </c>
      <c r="I28" s="77" t="s">
        <v>139</v>
      </c>
      <c r="J28" s="65" t="s">
        <v>128</v>
      </c>
      <c r="K28" s="65" t="s">
        <v>140</v>
      </c>
      <c r="L28" s="187">
        <v>91</v>
      </c>
      <c r="M28" s="185">
        <v>400468.18</v>
      </c>
      <c r="N28" s="185">
        <f>M28*85%</f>
        <v>340397.95299999998</v>
      </c>
      <c r="O28" s="183">
        <v>0.85</v>
      </c>
      <c r="P28" s="185">
        <f>M28*13%</f>
        <v>52060.863400000002</v>
      </c>
      <c r="Q28" s="183">
        <v>0.13</v>
      </c>
      <c r="R28" s="185">
        <f>M28*2%</f>
        <v>8009.3635999999997</v>
      </c>
      <c r="S28" s="235">
        <v>0.02</v>
      </c>
    </row>
    <row r="29" spans="1:19" ht="120" customHeight="1" x14ac:dyDescent="0.25">
      <c r="A29" s="308"/>
      <c r="B29" s="196"/>
      <c r="C29" s="220"/>
      <c r="D29" s="223"/>
      <c r="E29" s="196"/>
      <c r="F29" s="196"/>
      <c r="G29" s="196"/>
      <c r="H29" s="275"/>
      <c r="I29" s="77" t="s">
        <v>116</v>
      </c>
      <c r="J29" s="65" t="s">
        <v>63</v>
      </c>
      <c r="K29" s="65" t="s">
        <v>74</v>
      </c>
      <c r="L29" s="188"/>
      <c r="M29" s="186"/>
      <c r="N29" s="186"/>
      <c r="O29" s="184"/>
      <c r="P29" s="186"/>
      <c r="Q29" s="184"/>
      <c r="R29" s="186"/>
      <c r="S29" s="237"/>
    </row>
    <row r="30" spans="1:19" ht="61.5" customHeight="1" x14ac:dyDescent="0.25">
      <c r="A30" s="306">
        <v>10</v>
      </c>
      <c r="B30" s="197" t="s">
        <v>141</v>
      </c>
      <c r="C30" s="218" t="s">
        <v>142</v>
      </c>
      <c r="D30" s="221" t="s">
        <v>143</v>
      </c>
      <c r="E30" s="197">
        <v>18</v>
      </c>
      <c r="F30" s="197" t="s">
        <v>71</v>
      </c>
      <c r="G30" s="197" t="s">
        <v>144</v>
      </c>
      <c r="H30" s="197" t="s">
        <v>620</v>
      </c>
      <c r="I30" s="77" t="s">
        <v>116</v>
      </c>
      <c r="J30" s="65" t="s">
        <v>63</v>
      </c>
      <c r="K30" s="65" t="s">
        <v>74</v>
      </c>
      <c r="L30" s="187">
        <v>91</v>
      </c>
      <c r="M30" s="185">
        <v>414300.35</v>
      </c>
      <c r="N30" s="185">
        <f>M30*85%</f>
        <v>352155.29749999999</v>
      </c>
      <c r="O30" s="183">
        <v>0.85</v>
      </c>
      <c r="P30" s="185">
        <f>M30*13%</f>
        <v>53859.0455</v>
      </c>
      <c r="Q30" s="183">
        <v>0.13</v>
      </c>
      <c r="R30" s="185">
        <f>M30*2%</f>
        <v>8286.0069999999996</v>
      </c>
      <c r="S30" s="288">
        <v>0.02</v>
      </c>
    </row>
    <row r="31" spans="1:19" ht="48" customHeight="1" x14ac:dyDescent="0.25">
      <c r="A31" s="307"/>
      <c r="B31" s="206"/>
      <c r="C31" s="219"/>
      <c r="D31" s="222"/>
      <c r="E31" s="206"/>
      <c r="F31" s="206"/>
      <c r="G31" s="206"/>
      <c r="H31" s="206"/>
      <c r="I31" s="77" t="s">
        <v>145</v>
      </c>
      <c r="J31" s="65" t="s">
        <v>128</v>
      </c>
      <c r="K31" s="65" t="s">
        <v>67</v>
      </c>
      <c r="L31" s="238"/>
      <c r="M31" s="217"/>
      <c r="N31" s="217"/>
      <c r="O31" s="234"/>
      <c r="P31" s="217"/>
      <c r="Q31" s="234"/>
      <c r="R31" s="217"/>
      <c r="S31" s="290"/>
    </row>
    <row r="32" spans="1:19" ht="78.75" customHeight="1" x14ac:dyDescent="0.25">
      <c r="A32" s="308"/>
      <c r="B32" s="196"/>
      <c r="C32" s="220"/>
      <c r="D32" s="223"/>
      <c r="E32" s="196"/>
      <c r="F32" s="196"/>
      <c r="G32" s="196"/>
      <c r="H32" s="196"/>
      <c r="I32" s="77" t="s">
        <v>133</v>
      </c>
      <c r="J32" s="65" t="s">
        <v>63</v>
      </c>
      <c r="K32" s="65" t="s">
        <v>126</v>
      </c>
      <c r="L32" s="188"/>
      <c r="M32" s="186"/>
      <c r="N32" s="186"/>
      <c r="O32" s="184"/>
      <c r="P32" s="186"/>
      <c r="Q32" s="184"/>
      <c r="R32" s="186"/>
      <c r="S32" s="289"/>
    </row>
    <row r="33" spans="1:19" ht="101.25" customHeight="1" x14ac:dyDescent="0.25">
      <c r="A33" s="306">
        <v>11</v>
      </c>
      <c r="B33" s="197" t="s">
        <v>146</v>
      </c>
      <c r="C33" s="240" t="s">
        <v>147</v>
      </c>
      <c r="D33" s="221" t="s">
        <v>148</v>
      </c>
      <c r="E33" s="197">
        <v>24</v>
      </c>
      <c r="F33" s="197" t="s">
        <v>149</v>
      </c>
      <c r="G33" s="197" t="s">
        <v>150</v>
      </c>
      <c r="H33" s="197" t="s">
        <v>620</v>
      </c>
      <c r="I33" s="77" t="s">
        <v>151</v>
      </c>
      <c r="J33" s="65" t="s">
        <v>128</v>
      </c>
      <c r="K33" s="65" t="s">
        <v>110</v>
      </c>
      <c r="L33" s="187">
        <v>91</v>
      </c>
      <c r="M33" s="185">
        <v>689759.63</v>
      </c>
      <c r="N33" s="185">
        <f>M33*O33</f>
        <v>586295.68550000002</v>
      </c>
      <c r="O33" s="183">
        <v>0.85</v>
      </c>
      <c r="P33" s="185">
        <f>M33*Q33</f>
        <v>89668.751900000003</v>
      </c>
      <c r="Q33" s="183">
        <v>0.13</v>
      </c>
      <c r="R33" s="185">
        <f>M33*S33</f>
        <v>13795.1926</v>
      </c>
      <c r="S33" s="288">
        <v>0.02</v>
      </c>
    </row>
    <row r="34" spans="1:19" ht="91.5" customHeight="1" x14ac:dyDescent="0.25">
      <c r="A34" s="307"/>
      <c r="B34" s="206"/>
      <c r="C34" s="309"/>
      <c r="D34" s="222"/>
      <c r="E34" s="206"/>
      <c r="F34" s="206"/>
      <c r="G34" s="206"/>
      <c r="H34" s="206"/>
      <c r="I34" s="77" t="s">
        <v>107</v>
      </c>
      <c r="J34" s="65" t="s">
        <v>152</v>
      </c>
      <c r="K34" s="65" t="s">
        <v>108</v>
      </c>
      <c r="L34" s="238"/>
      <c r="M34" s="217"/>
      <c r="N34" s="217"/>
      <c r="O34" s="234"/>
      <c r="P34" s="217"/>
      <c r="Q34" s="234"/>
      <c r="R34" s="217"/>
      <c r="S34" s="290"/>
    </row>
    <row r="35" spans="1:19" ht="105.75" customHeight="1" x14ac:dyDescent="0.25">
      <c r="A35" s="308"/>
      <c r="B35" s="196"/>
      <c r="C35" s="241"/>
      <c r="D35" s="223"/>
      <c r="E35" s="196"/>
      <c r="F35" s="196"/>
      <c r="G35" s="196"/>
      <c r="H35" s="196"/>
      <c r="I35" s="77" t="s">
        <v>111</v>
      </c>
      <c r="J35" s="65" t="s">
        <v>152</v>
      </c>
      <c r="K35" s="65" t="s">
        <v>112</v>
      </c>
      <c r="L35" s="188"/>
      <c r="M35" s="186"/>
      <c r="N35" s="186"/>
      <c r="O35" s="184"/>
      <c r="P35" s="186"/>
      <c r="Q35" s="184"/>
      <c r="R35" s="186"/>
      <c r="S35" s="289"/>
    </row>
    <row r="36" spans="1:19" ht="33.75" customHeight="1" x14ac:dyDescent="0.25">
      <c r="A36" s="306">
        <v>12</v>
      </c>
      <c r="B36" s="197" t="s">
        <v>153</v>
      </c>
      <c r="C36" s="240" t="s">
        <v>154</v>
      </c>
      <c r="D36" s="221" t="s">
        <v>155</v>
      </c>
      <c r="E36" s="197">
        <v>18</v>
      </c>
      <c r="F36" s="197" t="s">
        <v>156</v>
      </c>
      <c r="G36" s="197" t="s">
        <v>157</v>
      </c>
      <c r="H36" s="197" t="s">
        <v>622</v>
      </c>
      <c r="I36" s="77" t="s">
        <v>158</v>
      </c>
      <c r="J36" s="65" t="s">
        <v>159</v>
      </c>
      <c r="K36" s="65" t="s">
        <v>160</v>
      </c>
      <c r="L36" s="187">
        <v>94</v>
      </c>
      <c r="M36" s="185">
        <v>1297423.74</v>
      </c>
      <c r="N36" s="185">
        <f>M36*O36</f>
        <v>1102810.179</v>
      </c>
      <c r="O36" s="183">
        <v>0.85</v>
      </c>
      <c r="P36" s="185">
        <f>M36*Q36</f>
        <v>168665.08619999999</v>
      </c>
      <c r="Q36" s="183">
        <v>0.13</v>
      </c>
      <c r="R36" s="185">
        <f>M36*S36</f>
        <v>25948.4748</v>
      </c>
      <c r="S36" s="288">
        <v>0.02</v>
      </c>
    </row>
    <row r="37" spans="1:19" ht="43.2" x14ac:dyDescent="0.25">
      <c r="A37" s="307"/>
      <c r="B37" s="206"/>
      <c r="C37" s="309"/>
      <c r="D37" s="222"/>
      <c r="E37" s="206"/>
      <c r="F37" s="206"/>
      <c r="G37" s="206"/>
      <c r="H37" s="206"/>
      <c r="I37" s="77" t="s">
        <v>161</v>
      </c>
      <c r="J37" s="65" t="s">
        <v>128</v>
      </c>
      <c r="K37" s="65" t="s">
        <v>162</v>
      </c>
      <c r="L37" s="238"/>
      <c r="M37" s="217"/>
      <c r="N37" s="217"/>
      <c r="O37" s="234"/>
      <c r="P37" s="217"/>
      <c r="Q37" s="234"/>
      <c r="R37" s="217"/>
      <c r="S37" s="290"/>
    </row>
    <row r="38" spans="1:19" ht="33.75" customHeight="1" x14ac:dyDescent="0.25">
      <c r="A38" s="307"/>
      <c r="B38" s="206"/>
      <c r="C38" s="309"/>
      <c r="D38" s="222"/>
      <c r="E38" s="206"/>
      <c r="F38" s="206"/>
      <c r="G38" s="206"/>
      <c r="H38" s="206"/>
      <c r="I38" s="77" t="s">
        <v>163</v>
      </c>
      <c r="J38" s="65" t="s">
        <v>159</v>
      </c>
      <c r="K38" s="65" t="s">
        <v>164</v>
      </c>
      <c r="L38" s="238"/>
      <c r="M38" s="217"/>
      <c r="N38" s="217"/>
      <c r="O38" s="234"/>
      <c r="P38" s="217"/>
      <c r="Q38" s="234"/>
      <c r="R38" s="217"/>
      <c r="S38" s="290"/>
    </row>
    <row r="39" spans="1:19" ht="43.2" x14ac:dyDescent="0.25">
      <c r="A39" s="308"/>
      <c r="B39" s="196"/>
      <c r="C39" s="241"/>
      <c r="D39" s="223"/>
      <c r="E39" s="196"/>
      <c r="F39" s="196"/>
      <c r="G39" s="196"/>
      <c r="H39" s="196"/>
      <c r="I39" s="77" t="s">
        <v>165</v>
      </c>
      <c r="J39" s="65" t="s">
        <v>159</v>
      </c>
      <c r="K39" s="65" t="s">
        <v>160</v>
      </c>
      <c r="L39" s="188"/>
      <c r="M39" s="186"/>
      <c r="N39" s="186"/>
      <c r="O39" s="184"/>
      <c r="P39" s="186"/>
      <c r="Q39" s="184"/>
      <c r="R39" s="186"/>
      <c r="S39" s="289"/>
    </row>
    <row r="40" spans="1:19" ht="92.25" customHeight="1" x14ac:dyDescent="0.25">
      <c r="A40" s="306">
        <v>13</v>
      </c>
      <c r="B40" s="197" t="s">
        <v>166</v>
      </c>
      <c r="C40" s="197" t="s">
        <v>167</v>
      </c>
      <c r="D40" s="221" t="s">
        <v>168</v>
      </c>
      <c r="E40" s="197">
        <v>24</v>
      </c>
      <c r="F40" s="197" t="s">
        <v>169</v>
      </c>
      <c r="G40" s="197" t="s">
        <v>170</v>
      </c>
      <c r="H40" s="197" t="s">
        <v>620</v>
      </c>
      <c r="I40" s="77" t="s">
        <v>171</v>
      </c>
      <c r="J40" s="65" t="s">
        <v>159</v>
      </c>
      <c r="K40" s="65" t="s">
        <v>64</v>
      </c>
      <c r="L40" s="187">
        <v>91</v>
      </c>
      <c r="M40" s="185">
        <v>1318347.68</v>
      </c>
      <c r="N40" s="185">
        <f>O40*M40</f>
        <v>1120595.5279999999</v>
      </c>
      <c r="O40" s="183">
        <v>0.85</v>
      </c>
      <c r="P40" s="185">
        <f>Q40*M40</f>
        <v>171385.19839999999</v>
      </c>
      <c r="Q40" s="183">
        <v>0.13</v>
      </c>
      <c r="R40" s="185">
        <f>S40*M40</f>
        <v>26366.953600000001</v>
      </c>
      <c r="S40" s="288">
        <v>0.02</v>
      </c>
    </row>
    <row r="41" spans="1:19" ht="94.5" customHeight="1" x14ac:dyDescent="0.25">
      <c r="A41" s="308"/>
      <c r="B41" s="196"/>
      <c r="C41" s="196"/>
      <c r="D41" s="223"/>
      <c r="E41" s="196"/>
      <c r="F41" s="196"/>
      <c r="G41" s="196"/>
      <c r="H41" s="196"/>
      <c r="I41" s="77" t="s">
        <v>172</v>
      </c>
      <c r="J41" s="65" t="s">
        <v>128</v>
      </c>
      <c r="K41" s="65" t="s">
        <v>67</v>
      </c>
      <c r="L41" s="188"/>
      <c r="M41" s="186"/>
      <c r="N41" s="186"/>
      <c r="O41" s="184"/>
      <c r="P41" s="186"/>
      <c r="Q41" s="184"/>
      <c r="R41" s="186"/>
      <c r="S41" s="289"/>
    </row>
    <row r="42" spans="1:19" ht="128.25" customHeight="1" x14ac:dyDescent="0.25">
      <c r="A42" s="306">
        <v>14</v>
      </c>
      <c r="B42" s="197" t="s">
        <v>173</v>
      </c>
      <c r="C42" s="197" t="s">
        <v>174</v>
      </c>
      <c r="D42" s="221" t="s">
        <v>175</v>
      </c>
      <c r="E42" s="197">
        <v>24</v>
      </c>
      <c r="F42" s="197" t="s">
        <v>176</v>
      </c>
      <c r="G42" s="197" t="s">
        <v>177</v>
      </c>
      <c r="H42" s="197" t="s">
        <v>620</v>
      </c>
      <c r="I42" s="77" t="s">
        <v>178</v>
      </c>
      <c r="J42" s="65" t="s">
        <v>152</v>
      </c>
      <c r="K42" s="65" t="s">
        <v>64</v>
      </c>
      <c r="L42" s="187">
        <v>94</v>
      </c>
      <c r="M42" s="185">
        <v>305525.96999999997</v>
      </c>
      <c r="N42" s="185">
        <f>M42*O42</f>
        <v>259697.07449999996</v>
      </c>
      <c r="O42" s="183">
        <v>0.85</v>
      </c>
      <c r="P42" s="185">
        <f>M42*Q42</f>
        <v>39718.376100000001</v>
      </c>
      <c r="Q42" s="183">
        <v>0.13</v>
      </c>
      <c r="R42" s="185">
        <f>M42*S42</f>
        <v>6110.5193999999992</v>
      </c>
      <c r="S42" s="288">
        <v>0.02</v>
      </c>
    </row>
    <row r="43" spans="1:19" ht="118.5" customHeight="1" x14ac:dyDescent="0.25">
      <c r="A43" s="308"/>
      <c r="B43" s="196"/>
      <c r="C43" s="196"/>
      <c r="D43" s="223"/>
      <c r="E43" s="196"/>
      <c r="F43" s="196"/>
      <c r="G43" s="196"/>
      <c r="H43" s="196"/>
      <c r="I43" s="77" t="s">
        <v>117</v>
      </c>
      <c r="J43" s="65" t="s">
        <v>128</v>
      </c>
      <c r="K43" s="65" t="s">
        <v>67</v>
      </c>
      <c r="L43" s="188"/>
      <c r="M43" s="186"/>
      <c r="N43" s="186"/>
      <c r="O43" s="184"/>
      <c r="P43" s="186"/>
      <c r="Q43" s="184"/>
      <c r="R43" s="186"/>
      <c r="S43" s="289"/>
    </row>
    <row r="44" spans="1:19" ht="34.5" customHeight="1" x14ac:dyDescent="0.25">
      <c r="A44" s="306">
        <v>15</v>
      </c>
      <c r="B44" s="197" t="s">
        <v>179</v>
      </c>
      <c r="C44" s="197" t="s">
        <v>180</v>
      </c>
      <c r="D44" s="198" t="s">
        <v>181</v>
      </c>
      <c r="E44" s="197">
        <v>18</v>
      </c>
      <c r="F44" s="197" t="s">
        <v>182</v>
      </c>
      <c r="G44" s="194">
        <v>43012</v>
      </c>
      <c r="H44" s="303" t="s">
        <v>620</v>
      </c>
      <c r="I44" s="107" t="s">
        <v>183</v>
      </c>
      <c r="J44" s="106" t="s">
        <v>152</v>
      </c>
      <c r="K44" s="106" t="s">
        <v>112</v>
      </c>
      <c r="L44" s="187">
        <v>94</v>
      </c>
      <c r="M44" s="185">
        <v>494928.67000000004</v>
      </c>
      <c r="N44" s="185">
        <f>M44*O44</f>
        <v>420689.36950000003</v>
      </c>
      <c r="O44" s="183">
        <v>0.85</v>
      </c>
      <c r="P44" s="185">
        <f>M44*Q44</f>
        <v>64340.727100000011</v>
      </c>
      <c r="Q44" s="183">
        <v>0.13</v>
      </c>
      <c r="R44" s="185">
        <f>M44*S44</f>
        <v>9898.5734000000011</v>
      </c>
      <c r="S44" s="288">
        <v>0.02</v>
      </c>
    </row>
    <row r="45" spans="1:19" ht="34.5" customHeight="1" x14ac:dyDescent="0.25">
      <c r="A45" s="307"/>
      <c r="B45" s="206"/>
      <c r="C45" s="206"/>
      <c r="D45" s="302"/>
      <c r="E45" s="206"/>
      <c r="F45" s="206"/>
      <c r="G45" s="206"/>
      <c r="H45" s="304"/>
      <c r="I45" s="107" t="s">
        <v>184</v>
      </c>
      <c r="J45" s="106" t="s">
        <v>152</v>
      </c>
      <c r="K45" s="106" t="s">
        <v>112</v>
      </c>
      <c r="L45" s="238"/>
      <c r="M45" s="217"/>
      <c r="N45" s="217"/>
      <c r="O45" s="234"/>
      <c r="P45" s="217"/>
      <c r="Q45" s="234"/>
      <c r="R45" s="217"/>
      <c r="S45" s="290"/>
    </row>
    <row r="46" spans="1:19" ht="49.5" customHeight="1" x14ac:dyDescent="0.25">
      <c r="A46" s="308"/>
      <c r="B46" s="196"/>
      <c r="C46" s="196"/>
      <c r="D46" s="199"/>
      <c r="E46" s="196"/>
      <c r="F46" s="196"/>
      <c r="G46" s="196"/>
      <c r="H46" s="305"/>
      <c r="I46" s="107" t="s">
        <v>185</v>
      </c>
      <c r="J46" s="106" t="s">
        <v>128</v>
      </c>
      <c r="K46" s="106" t="s">
        <v>90</v>
      </c>
      <c r="L46" s="188"/>
      <c r="M46" s="186"/>
      <c r="N46" s="186"/>
      <c r="O46" s="184"/>
      <c r="P46" s="186"/>
      <c r="Q46" s="184"/>
      <c r="R46" s="186"/>
      <c r="S46" s="289"/>
    </row>
    <row r="47" spans="1:19" ht="49.5" customHeight="1" x14ac:dyDescent="0.25">
      <c r="A47" s="300">
        <v>16</v>
      </c>
      <c r="B47" s="182" t="s">
        <v>322</v>
      </c>
      <c r="C47" s="182" t="s">
        <v>323</v>
      </c>
      <c r="D47" s="192" t="s">
        <v>327</v>
      </c>
      <c r="E47" s="182">
        <v>28</v>
      </c>
      <c r="F47" s="182" t="s">
        <v>324</v>
      </c>
      <c r="G47" s="182" t="s">
        <v>325</v>
      </c>
      <c r="H47" s="197" t="s">
        <v>621</v>
      </c>
      <c r="I47" s="48" t="s">
        <v>326</v>
      </c>
      <c r="J47" s="65" t="s">
        <v>152</v>
      </c>
      <c r="K47" s="65" t="s">
        <v>64</v>
      </c>
      <c r="L47" s="301">
        <v>94</v>
      </c>
      <c r="M47" s="292">
        <v>5836225.8200000003</v>
      </c>
      <c r="N47" s="292">
        <v>4960791.9400000004</v>
      </c>
      <c r="O47" s="293">
        <v>0.85</v>
      </c>
      <c r="P47" s="292">
        <v>758709.35</v>
      </c>
      <c r="Q47" s="293">
        <v>0.13</v>
      </c>
      <c r="R47" s="292">
        <v>116724.53</v>
      </c>
      <c r="S47" s="291">
        <v>0.02</v>
      </c>
    </row>
    <row r="48" spans="1:19" ht="49.5" customHeight="1" x14ac:dyDescent="0.25">
      <c r="A48" s="300"/>
      <c r="B48" s="182"/>
      <c r="C48" s="182"/>
      <c r="D48" s="192"/>
      <c r="E48" s="182"/>
      <c r="F48" s="182"/>
      <c r="G48" s="182"/>
      <c r="H48" s="196"/>
      <c r="I48" s="48" t="s">
        <v>282</v>
      </c>
      <c r="J48" s="65" t="s">
        <v>128</v>
      </c>
      <c r="K48" s="65" t="s">
        <v>285</v>
      </c>
      <c r="L48" s="301"/>
      <c r="M48" s="292"/>
      <c r="N48" s="292"/>
      <c r="O48" s="293"/>
      <c r="P48" s="292"/>
      <c r="Q48" s="293"/>
      <c r="R48" s="292"/>
      <c r="S48" s="291"/>
    </row>
    <row r="49" spans="1:19" ht="49.5" customHeight="1" x14ac:dyDescent="0.25">
      <c r="A49" s="300">
        <v>17</v>
      </c>
      <c r="B49" s="182" t="s">
        <v>513</v>
      </c>
      <c r="C49" s="182" t="s">
        <v>514</v>
      </c>
      <c r="D49" s="192" t="s">
        <v>521</v>
      </c>
      <c r="E49" s="182">
        <v>36</v>
      </c>
      <c r="F49" s="182" t="s">
        <v>515</v>
      </c>
      <c r="G49" s="182" t="s">
        <v>516</v>
      </c>
      <c r="H49" s="197" t="s">
        <v>621</v>
      </c>
      <c r="I49" s="48" t="s">
        <v>517</v>
      </c>
      <c r="J49" s="65" t="s">
        <v>128</v>
      </c>
      <c r="K49" s="65" t="s">
        <v>90</v>
      </c>
      <c r="L49" s="187">
        <v>94</v>
      </c>
      <c r="M49" s="185">
        <v>3202768.49</v>
      </c>
      <c r="N49" s="185">
        <v>2722353.22</v>
      </c>
      <c r="O49" s="183">
        <v>0.85</v>
      </c>
      <c r="P49" s="185">
        <v>416359.9</v>
      </c>
      <c r="Q49" s="183">
        <v>0.13</v>
      </c>
      <c r="R49" s="185">
        <v>64055.37</v>
      </c>
      <c r="S49" s="288">
        <v>0.02</v>
      </c>
    </row>
    <row r="50" spans="1:19" ht="49.5" customHeight="1" x14ac:dyDescent="0.25">
      <c r="A50" s="300"/>
      <c r="B50" s="182"/>
      <c r="C50" s="182"/>
      <c r="D50" s="192"/>
      <c r="E50" s="182"/>
      <c r="F50" s="182"/>
      <c r="G50" s="182"/>
      <c r="H50" s="206"/>
      <c r="I50" s="48" t="s">
        <v>518</v>
      </c>
      <c r="J50" s="65" t="s">
        <v>152</v>
      </c>
      <c r="K50" s="65" t="s">
        <v>88</v>
      </c>
      <c r="L50" s="238"/>
      <c r="M50" s="217"/>
      <c r="N50" s="217"/>
      <c r="O50" s="234"/>
      <c r="P50" s="217"/>
      <c r="Q50" s="234"/>
      <c r="R50" s="217"/>
      <c r="S50" s="290"/>
    </row>
    <row r="51" spans="1:19" ht="49.5" customHeight="1" x14ac:dyDescent="0.25">
      <c r="A51" s="300"/>
      <c r="B51" s="182"/>
      <c r="C51" s="182"/>
      <c r="D51" s="192"/>
      <c r="E51" s="182"/>
      <c r="F51" s="182"/>
      <c r="G51" s="182"/>
      <c r="H51" s="206"/>
      <c r="I51" s="48" t="s">
        <v>519</v>
      </c>
      <c r="J51" s="65" t="s">
        <v>128</v>
      </c>
      <c r="K51" s="65" t="s">
        <v>90</v>
      </c>
      <c r="L51" s="238"/>
      <c r="M51" s="217"/>
      <c r="N51" s="217"/>
      <c r="O51" s="234"/>
      <c r="P51" s="217"/>
      <c r="Q51" s="234"/>
      <c r="R51" s="217"/>
      <c r="S51" s="290"/>
    </row>
    <row r="52" spans="1:19" ht="49.5" customHeight="1" x14ac:dyDescent="0.25">
      <c r="A52" s="300"/>
      <c r="B52" s="182"/>
      <c r="C52" s="182"/>
      <c r="D52" s="192"/>
      <c r="E52" s="182"/>
      <c r="F52" s="182"/>
      <c r="G52" s="182"/>
      <c r="H52" s="196"/>
      <c r="I52" s="48" t="s">
        <v>520</v>
      </c>
      <c r="J52" s="65" t="s">
        <v>152</v>
      </c>
      <c r="K52" s="65" t="s">
        <v>88</v>
      </c>
      <c r="L52" s="188"/>
      <c r="M52" s="186"/>
      <c r="N52" s="186"/>
      <c r="O52" s="184"/>
      <c r="P52" s="186"/>
      <c r="Q52" s="184"/>
      <c r="R52" s="186"/>
      <c r="S52" s="289"/>
    </row>
    <row r="53" spans="1:19" ht="49.5" customHeight="1" x14ac:dyDescent="0.25">
      <c r="A53" s="300">
        <v>18</v>
      </c>
      <c r="B53" s="182" t="s">
        <v>557</v>
      </c>
      <c r="C53" s="182" t="s">
        <v>558</v>
      </c>
      <c r="D53" s="192" t="s">
        <v>559</v>
      </c>
      <c r="E53" s="182">
        <v>24</v>
      </c>
      <c r="F53" s="182" t="s">
        <v>553</v>
      </c>
      <c r="G53" s="182" t="s">
        <v>554</v>
      </c>
      <c r="H53" s="197" t="s">
        <v>621</v>
      </c>
      <c r="I53" s="48" t="s">
        <v>555</v>
      </c>
      <c r="J53" s="65" t="s">
        <v>152</v>
      </c>
      <c r="K53" s="65" t="s">
        <v>74</v>
      </c>
      <c r="L53" s="187">
        <v>94</v>
      </c>
      <c r="M53" s="185">
        <v>363565.7</v>
      </c>
      <c r="N53" s="185">
        <v>309030.84999999998</v>
      </c>
      <c r="O53" s="183">
        <v>0.85</v>
      </c>
      <c r="P53" s="185">
        <v>47263.54</v>
      </c>
      <c r="Q53" s="183">
        <v>0.13</v>
      </c>
      <c r="R53" s="185">
        <v>7271.31</v>
      </c>
      <c r="S53" s="288">
        <v>0.02</v>
      </c>
    </row>
    <row r="54" spans="1:19" ht="49.5" customHeight="1" x14ac:dyDescent="0.25">
      <c r="A54" s="300"/>
      <c r="B54" s="182"/>
      <c r="C54" s="182"/>
      <c r="D54" s="192"/>
      <c r="E54" s="182"/>
      <c r="F54" s="182"/>
      <c r="G54" s="182"/>
      <c r="H54" s="196"/>
      <c r="I54" s="48" t="s">
        <v>556</v>
      </c>
      <c r="J54" s="65" t="s">
        <v>128</v>
      </c>
      <c r="K54" s="65" t="s">
        <v>67</v>
      </c>
      <c r="L54" s="188"/>
      <c r="M54" s="186"/>
      <c r="N54" s="186"/>
      <c r="O54" s="184"/>
      <c r="P54" s="186"/>
      <c r="Q54" s="184"/>
      <c r="R54" s="186"/>
      <c r="S54" s="289"/>
    </row>
    <row r="55" spans="1:19" ht="49.5" customHeight="1" x14ac:dyDescent="0.25">
      <c r="A55" s="300">
        <v>19</v>
      </c>
      <c r="B55" s="197" t="s">
        <v>571</v>
      </c>
      <c r="C55" s="197" t="s">
        <v>573</v>
      </c>
      <c r="D55" s="192" t="s">
        <v>583</v>
      </c>
      <c r="E55" s="182">
        <v>24</v>
      </c>
      <c r="F55" s="182" t="s">
        <v>575</v>
      </c>
      <c r="G55" s="182" t="s">
        <v>577</v>
      </c>
      <c r="H55" s="197" t="s">
        <v>621</v>
      </c>
      <c r="I55" s="48" t="s">
        <v>578</v>
      </c>
      <c r="J55" s="65" t="s">
        <v>152</v>
      </c>
      <c r="K55" s="65" t="s">
        <v>126</v>
      </c>
      <c r="L55" s="187">
        <v>85</v>
      </c>
      <c r="M55" s="185">
        <v>601996.28</v>
      </c>
      <c r="N55" s="185">
        <v>511696.84</v>
      </c>
      <c r="O55" s="183">
        <v>0.85</v>
      </c>
      <c r="P55" s="185">
        <v>78259.509999999995</v>
      </c>
      <c r="Q55" s="183">
        <v>0.13</v>
      </c>
      <c r="R55" s="185">
        <v>12039.93</v>
      </c>
      <c r="S55" s="288">
        <v>0.02</v>
      </c>
    </row>
    <row r="56" spans="1:19" ht="49.5" customHeight="1" x14ac:dyDescent="0.25">
      <c r="A56" s="300"/>
      <c r="B56" s="206"/>
      <c r="C56" s="206"/>
      <c r="D56" s="192"/>
      <c r="E56" s="182"/>
      <c r="F56" s="182"/>
      <c r="G56" s="182"/>
      <c r="H56" s="206"/>
      <c r="I56" s="48" t="s">
        <v>579</v>
      </c>
      <c r="J56" s="65" t="s">
        <v>128</v>
      </c>
      <c r="K56" s="65" t="s">
        <v>67</v>
      </c>
      <c r="L56" s="238"/>
      <c r="M56" s="217"/>
      <c r="N56" s="217"/>
      <c r="O56" s="234"/>
      <c r="P56" s="217"/>
      <c r="Q56" s="234"/>
      <c r="R56" s="217"/>
      <c r="S56" s="290"/>
    </row>
    <row r="57" spans="1:19" ht="49.5" customHeight="1" x14ac:dyDescent="0.25">
      <c r="A57" s="300"/>
      <c r="B57" s="196"/>
      <c r="C57" s="196"/>
      <c r="D57" s="192"/>
      <c r="E57" s="182"/>
      <c r="F57" s="182"/>
      <c r="G57" s="182"/>
      <c r="H57" s="196"/>
      <c r="I57" s="48" t="s">
        <v>580</v>
      </c>
      <c r="J57" s="65" t="s">
        <v>152</v>
      </c>
      <c r="K57" s="65" t="s">
        <v>74</v>
      </c>
      <c r="L57" s="188"/>
      <c r="M57" s="186"/>
      <c r="N57" s="186"/>
      <c r="O57" s="184"/>
      <c r="P57" s="186"/>
      <c r="Q57" s="184"/>
      <c r="R57" s="186"/>
      <c r="S57" s="289"/>
    </row>
    <row r="58" spans="1:19" ht="139.94999999999999" customHeight="1" x14ac:dyDescent="0.25">
      <c r="A58" s="300">
        <v>20</v>
      </c>
      <c r="B58" s="197" t="s">
        <v>572</v>
      </c>
      <c r="C58" s="197" t="s">
        <v>574</v>
      </c>
      <c r="D58" s="191" t="s">
        <v>584</v>
      </c>
      <c r="E58" s="182">
        <v>21</v>
      </c>
      <c r="F58" s="182" t="s">
        <v>575</v>
      </c>
      <c r="G58" s="182" t="s">
        <v>576</v>
      </c>
      <c r="H58" s="197" t="s">
        <v>621</v>
      </c>
      <c r="I58" s="48" t="s">
        <v>581</v>
      </c>
      <c r="J58" s="65" t="s">
        <v>152</v>
      </c>
      <c r="K58" s="65" t="s">
        <v>164</v>
      </c>
      <c r="L58" s="187">
        <v>94</v>
      </c>
      <c r="M58" s="185">
        <v>927792.47</v>
      </c>
      <c r="N58" s="185">
        <v>788623.6</v>
      </c>
      <c r="O58" s="183">
        <v>0.85</v>
      </c>
      <c r="P58" s="185">
        <v>120613.02</v>
      </c>
      <c r="Q58" s="183">
        <v>0.13</v>
      </c>
      <c r="R58" s="185">
        <v>18555.849999999999</v>
      </c>
      <c r="S58" s="288">
        <v>0.02</v>
      </c>
    </row>
    <row r="59" spans="1:19" ht="139.94999999999999" customHeight="1" x14ac:dyDescent="0.25">
      <c r="A59" s="300"/>
      <c r="B59" s="196"/>
      <c r="C59" s="196"/>
      <c r="D59" s="192"/>
      <c r="E59" s="182"/>
      <c r="F59" s="182"/>
      <c r="G59" s="182"/>
      <c r="H59" s="196"/>
      <c r="I59" s="48" t="s">
        <v>582</v>
      </c>
      <c r="J59" s="65" t="s">
        <v>128</v>
      </c>
      <c r="K59" s="65" t="s">
        <v>103</v>
      </c>
      <c r="L59" s="188"/>
      <c r="M59" s="186"/>
      <c r="N59" s="186"/>
      <c r="O59" s="184"/>
      <c r="P59" s="186"/>
      <c r="Q59" s="184"/>
      <c r="R59" s="186"/>
      <c r="S59" s="289"/>
    </row>
    <row r="60" spans="1:19" ht="61.2" customHeight="1" x14ac:dyDescent="0.25">
      <c r="A60" s="285">
        <v>21</v>
      </c>
      <c r="B60" s="197" t="s">
        <v>727</v>
      </c>
      <c r="C60" s="197" t="s">
        <v>728</v>
      </c>
      <c r="D60" s="221" t="s">
        <v>733</v>
      </c>
      <c r="E60" s="197">
        <v>18</v>
      </c>
      <c r="F60" s="197" t="s">
        <v>729</v>
      </c>
      <c r="G60" s="197" t="s">
        <v>730</v>
      </c>
      <c r="H60" s="197" t="s">
        <v>621</v>
      </c>
      <c r="I60" s="48" t="s">
        <v>731</v>
      </c>
      <c r="J60" s="120" t="s">
        <v>128</v>
      </c>
      <c r="K60" s="120" t="s">
        <v>110</v>
      </c>
      <c r="L60" s="187">
        <v>91</v>
      </c>
      <c r="M60" s="185">
        <v>396912.08</v>
      </c>
      <c r="N60" s="185">
        <v>337375.25</v>
      </c>
      <c r="O60" s="183">
        <v>0.85</v>
      </c>
      <c r="P60" s="185">
        <v>51594.62</v>
      </c>
      <c r="Q60" s="183">
        <v>0.13</v>
      </c>
      <c r="R60" s="185">
        <v>7942.21</v>
      </c>
      <c r="S60" s="288">
        <v>0.02</v>
      </c>
    </row>
    <row r="61" spans="1:19" ht="61.2" customHeight="1" x14ac:dyDescent="0.25">
      <c r="A61" s="312"/>
      <c r="B61" s="206"/>
      <c r="C61" s="206"/>
      <c r="D61" s="302"/>
      <c r="E61" s="206"/>
      <c r="F61" s="206"/>
      <c r="G61" s="206"/>
      <c r="H61" s="206"/>
      <c r="I61" s="48" t="s">
        <v>107</v>
      </c>
      <c r="J61" s="120" t="s">
        <v>152</v>
      </c>
      <c r="K61" s="120" t="s">
        <v>108</v>
      </c>
      <c r="L61" s="238"/>
      <c r="M61" s="217"/>
      <c r="N61" s="217"/>
      <c r="O61" s="234"/>
      <c r="P61" s="217"/>
      <c r="Q61" s="234"/>
      <c r="R61" s="217"/>
      <c r="S61" s="290"/>
    </row>
    <row r="62" spans="1:19" ht="67.2" customHeight="1" x14ac:dyDescent="0.25">
      <c r="A62" s="286"/>
      <c r="B62" s="196"/>
      <c r="C62" s="196"/>
      <c r="D62" s="199"/>
      <c r="E62" s="196"/>
      <c r="F62" s="196"/>
      <c r="G62" s="196"/>
      <c r="H62" s="196"/>
      <c r="I62" s="48" t="s">
        <v>732</v>
      </c>
      <c r="J62" s="120" t="s">
        <v>152</v>
      </c>
      <c r="K62" s="120" t="s">
        <v>112</v>
      </c>
      <c r="L62" s="188"/>
      <c r="M62" s="186"/>
      <c r="N62" s="186"/>
      <c r="O62" s="184"/>
      <c r="P62" s="186"/>
      <c r="Q62" s="184"/>
      <c r="R62" s="186"/>
      <c r="S62" s="289"/>
    </row>
    <row r="63" spans="1:19" ht="61.2" customHeight="1" x14ac:dyDescent="0.25">
      <c r="A63" s="285">
        <v>22</v>
      </c>
      <c r="B63" s="197" t="s">
        <v>741</v>
      </c>
      <c r="C63" s="197" t="s">
        <v>742</v>
      </c>
      <c r="D63" s="221" t="s">
        <v>745</v>
      </c>
      <c r="E63" s="197">
        <v>15</v>
      </c>
      <c r="F63" s="197" t="s">
        <v>743</v>
      </c>
      <c r="G63" s="197" t="s">
        <v>744</v>
      </c>
      <c r="H63" s="197" t="s">
        <v>621</v>
      </c>
      <c r="I63" s="48" t="s">
        <v>366</v>
      </c>
      <c r="J63" s="131" t="s">
        <v>152</v>
      </c>
      <c r="K63" s="131" t="s">
        <v>112</v>
      </c>
      <c r="L63" s="187">
        <v>91</v>
      </c>
      <c r="M63" s="185">
        <v>421888.15</v>
      </c>
      <c r="N63" s="185">
        <v>358604.92</v>
      </c>
      <c r="O63" s="183">
        <v>0.85</v>
      </c>
      <c r="P63" s="185">
        <v>54841.26</v>
      </c>
      <c r="Q63" s="183">
        <v>0.13</v>
      </c>
      <c r="R63" s="185">
        <v>8441.9699999999993</v>
      </c>
      <c r="S63" s="288">
        <v>0.02</v>
      </c>
    </row>
    <row r="64" spans="1:19" ht="61.2" customHeight="1" x14ac:dyDescent="0.25">
      <c r="A64" s="286"/>
      <c r="B64" s="196"/>
      <c r="C64" s="196"/>
      <c r="D64" s="223"/>
      <c r="E64" s="196"/>
      <c r="F64" s="196"/>
      <c r="G64" s="196"/>
      <c r="H64" s="196"/>
      <c r="I64" s="48" t="s">
        <v>367</v>
      </c>
      <c r="J64" s="131" t="s">
        <v>128</v>
      </c>
      <c r="K64" s="131" t="s">
        <v>110</v>
      </c>
      <c r="L64" s="188"/>
      <c r="M64" s="186"/>
      <c r="N64" s="186"/>
      <c r="O64" s="184"/>
      <c r="P64" s="186"/>
      <c r="Q64" s="184"/>
      <c r="R64" s="186"/>
      <c r="S64" s="289"/>
    </row>
    <row r="65" spans="1:19" ht="43.95" customHeight="1" x14ac:dyDescent="0.25">
      <c r="A65" s="287">
        <v>23</v>
      </c>
      <c r="B65" s="182" t="s">
        <v>753</v>
      </c>
      <c r="C65" s="182" t="s">
        <v>754</v>
      </c>
      <c r="D65" s="191" t="s">
        <v>759</v>
      </c>
      <c r="E65" s="182">
        <v>12</v>
      </c>
      <c r="F65" s="182" t="s">
        <v>755</v>
      </c>
      <c r="G65" s="182" t="s">
        <v>756</v>
      </c>
      <c r="H65" s="182" t="s">
        <v>621</v>
      </c>
      <c r="I65" s="48" t="s">
        <v>757</v>
      </c>
      <c r="J65" s="135" t="s">
        <v>152</v>
      </c>
      <c r="K65" s="135" t="s">
        <v>74</v>
      </c>
      <c r="L65" s="187">
        <v>94</v>
      </c>
      <c r="M65" s="185">
        <v>173902.36</v>
      </c>
      <c r="N65" s="185">
        <v>147817</v>
      </c>
      <c r="O65" s="183">
        <v>0.85</v>
      </c>
      <c r="P65" s="185">
        <v>22605.58</v>
      </c>
      <c r="Q65" s="183">
        <v>0.13</v>
      </c>
      <c r="R65" s="185">
        <v>3479.78</v>
      </c>
      <c r="S65" s="288">
        <v>0.02</v>
      </c>
    </row>
    <row r="66" spans="1:19" ht="43.95" customHeight="1" x14ac:dyDescent="0.25">
      <c r="A66" s="287"/>
      <c r="B66" s="182"/>
      <c r="C66" s="182"/>
      <c r="D66" s="191"/>
      <c r="E66" s="182"/>
      <c r="F66" s="182"/>
      <c r="G66" s="182"/>
      <c r="H66" s="182"/>
      <c r="I66" s="48" t="s">
        <v>758</v>
      </c>
      <c r="J66" s="135" t="s">
        <v>128</v>
      </c>
      <c r="K66" s="135" t="s">
        <v>67</v>
      </c>
      <c r="L66" s="188"/>
      <c r="M66" s="186"/>
      <c r="N66" s="186"/>
      <c r="O66" s="184"/>
      <c r="P66" s="186"/>
      <c r="Q66" s="184"/>
      <c r="R66" s="186"/>
      <c r="S66" s="289"/>
    </row>
    <row r="67" spans="1:19" ht="28.8" x14ac:dyDescent="0.25">
      <c r="A67" s="182">
        <v>24</v>
      </c>
      <c r="B67" s="182" t="s">
        <v>760</v>
      </c>
      <c r="C67" s="182" t="s">
        <v>761</v>
      </c>
      <c r="D67" s="191" t="s">
        <v>766</v>
      </c>
      <c r="E67" s="182">
        <v>18</v>
      </c>
      <c r="F67" s="182" t="s">
        <v>762</v>
      </c>
      <c r="G67" s="182" t="s">
        <v>1068</v>
      </c>
      <c r="H67" s="182" t="s">
        <v>621</v>
      </c>
      <c r="I67" s="139" t="s">
        <v>763</v>
      </c>
      <c r="J67" s="138" t="s">
        <v>128</v>
      </c>
      <c r="K67" s="138" t="s">
        <v>103</v>
      </c>
      <c r="L67" s="187">
        <v>91</v>
      </c>
      <c r="M67" s="185">
        <v>498884.65</v>
      </c>
      <c r="N67" s="185">
        <v>424051.94</v>
      </c>
      <c r="O67" s="183">
        <v>0.85</v>
      </c>
      <c r="P67" s="185">
        <v>64850.04</v>
      </c>
      <c r="Q67" s="183">
        <v>0.13</v>
      </c>
      <c r="R67" s="185">
        <v>9982.67</v>
      </c>
      <c r="S67" s="235">
        <v>0.02</v>
      </c>
    </row>
    <row r="68" spans="1:19" ht="14.4" x14ac:dyDescent="0.25">
      <c r="A68" s="182"/>
      <c r="B68" s="182"/>
      <c r="C68" s="182"/>
      <c r="D68" s="191"/>
      <c r="E68" s="182"/>
      <c r="F68" s="182"/>
      <c r="G68" s="182"/>
      <c r="H68" s="182"/>
      <c r="I68" s="139" t="s">
        <v>764</v>
      </c>
      <c r="J68" s="138" t="s">
        <v>152</v>
      </c>
      <c r="K68" s="138" t="s">
        <v>108</v>
      </c>
      <c r="L68" s="238"/>
      <c r="M68" s="217"/>
      <c r="N68" s="217"/>
      <c r="O68" s="234"/>
      <c r="P68" s="217"/>
      <c r="Q68" s="234"/>
      <c r="R68" s="217"/>
      <c r="S68" s="236"/>
    </row>
    <row r="69" spans="1:19" ht="43.2" x14ac:dyDescent="0.25">
      <c r="A69" s="182"/>
      <c r="B69" s="182"/>
      <c r="C69" s="182"/>
      <c r="D69" s="191"/>
      <c r="E69" s="182"/>
      <c r="F69" s="182"/>
      <c r="G69" s="182"/>
      <c r="H69" s="182"/>
      <c r="I69" s="139" t="s">
        <v>765</v>
      </c>
      <c r="J69" s="138" t="s">
        <v>128</v>
      </c>
      <c r="K69" s="138" t="s">
        <v>285</v>
      </c>
      <c r="L69" s="188"/>
      <c r="M69" s="186"/>
      <c r="N69" s="186"/>
      <c r="O69" s="184"/>
      <c r="P69" s="186"/>
      <c r="Q69" s="184"/>
      <c r="R69" s="186"/>
      <c r="S69" s="237"/>
    </row>
    <row r="70" spans="1:19" ht="80.400000000000006" customHeight="1" x14ac:dyDescent="0.25">
      <c r="A70" s="182">
        <v>25</v>
      </c>
      <c r="B70" s="182" t="s">
        <v>776</v>
      </c>
      <c r="C70" s="207" t="s">
        <v>777</v>
      </c>
      <c r="D70" s="191" t="s">
        <v>782</v>
      </c>
      <c r="E70" s="182">
        <v>36</v>
      </c>
      <c r="F70" s="182" t="s">
        <v>778</v>
      </c>
      <c r="G70" s="182" t="s">
        <v>779</v>
      </c>
      <c r="H70" s="182" t="s">
        <v>621</v>
      </c>
      <c r="I70" s="142" t="s">
        <v>780</v>
      </c>
      <c r="J70" s="141" t="s">
        <v>152</v>
      </c>
      <c r="K70" s="141" t="s">
        <v>88</v>
      </c>
      <c r="L70" s="187">
        <v>91</v>
      </c>
      <c r="M70" s="185">
        <v>1494037.66</v>
      </c>
      <c r="N70" s="185">
        <v>1269932</v>
      </c>
      <c r="O70" s="183">
        <v>0.85</v>
      </c>
      <c r="P70" s="185">
        <v>194209.98</v>
      </c>
      <c r="Q70" s="183">
        <v>0.13</v>
      </c>
      <c r="R70" s="185">
        <v>29895.68</v>
      </c>
      <c r="S70" s="235">
        <v>0.02</v>
      </c>
    </row>
    <row r="71" spans="1:19" ht="94.2" customHeight="1" x14ac:dyDescent="0.25">
      <c r="A71" s="182"/>
      <c r="B71" s="182"/>
      <c r="C71" s="207"/>
      <c r="D71" s="191"/>
      <c r="E71" s="182"/>
      <c r="F71" s="182"/>
      <c r="G71" s="182"/>
      <c r="H71" s="182"/>
      <c r="I71" s="142" t="s">
        <v>781</v>
      </c>
      <c r="J71" s="141" t="s">
        <v>128</v>
      </c>
      <c r="K71" s="141" t="s">
        <v>90</v>
      </c>
      <c r="L71" s="188"/>
      <c r="M71" s="186"/>
      <c r="N71" s="186"/>
      <c r="O71" s="184"/>
      <c r="P71" s="186"/>
      <c r="Q71" s="184"/>
      <c r="R71" s="186"/>
      <c r="S71" s="237"/>
    </row>
    <row r="72" spans="1:19" ht="72.599999999999994" customHeight="1" x14ac:dyDescent="0.25">
      <c r="A72" s="197">
        <v>26</v>
      </c>
      <c r="B72" s="197" t="s">
        <v>792</v>
      </c>
      <c r="C72" s="197" t="s">
        <v>793</v>
      </c>
      <c r="D72" s="221" t="s">
        <v>797</v>
      </c>
      <c r="E72" s="197">
        <v>18</v>
      </c>
      <c r="F72" s="197" t="s">
        <v>794</v>
      </c>
      <c r="G72" s="197" t="s">
        <v>795</v>
      </c>
      <c r="H72" s="197" t="s">
        <v>621</v>
      </c>
      <c r="I72" s="148" t="s">
        <v>381</v>
      </c>
      <c r="J72" s="147" t="s">
        <v>128</v>
      </c>
      <c r="K72" s="147" t="s">
        <v>67</v>
      </c>
      <c r="L72" s="187">
        <v>91</v>
      </c>
      <c r="M72" s="185">
        <v>465066.26</v>
      </c>
      <c r="N72" s="185">
        <v>395306.31</v>
      </c>
      <c r="O72" s="183">
        <v>0.85</v>
      </c>
      <c r="P72" s="185">
        <v>60453.98</v>
      </c>
      <c r="Q72" s="183">
        <v>0.13</v>
      </c>
      <c r="R72" s="185">
        <v>9305.9699999999993</v>
      </c>
      <c r="S72" s="183">
        <v>0.02</v>
      </c>
    </row>
    <row r="73" spans="1:19" ht="72.599999999999994" customHeight="1" x14ac:dyDescent="0.25">
      <c r="A73" s="196"/>
      <c r="B73" s="196"/>
      <c r="C73" s="196"/>
      <c r="D73" s="223"/>
      <c r="E73" s="196"/>
      <c r="F73" s="196"/>
      <c r="G73" s="196"/>
      <c r="H73" s="196"/>
      <c r="I73" s="148" t="s">
        <v>796</v>
      </c>
      <c r="J73" s="147" t="s">
        <v>152</v>
      </c>
      <c r="K73" s="147" t="s">
        <v>64</v>
      </c>
      <c r="L73" s="188"/>
      <c r="M73" s="186"/>
      <c r="N73" s="186"/>
      <c r="O73" s="184"/>
      <c r="P73" s="186"/>
      <c r="Q73" s="184"/>
      <c r="R73" s="186"/>
      <c r="S73" s="184"/>
    </row>
    <row r="74" spans="1:19" ht="38.4" customHeight="1" x14ac:dyDescent="0.25">
      <c r="A74" s="182">
        <v>27</v>
      </c>
      <c r="B74" s="197" t="s">
        <v>804</v>
      </c>
      <c r="C74" s="197" t="s">
        <v>805</v>
      </c>
      <c r="D74" s="191" t="s">
        <v>807</v>
      </c>
      <c r="E74" s="182">
        <v>36</v>
      </c>
      <c r="F74" s="182" t="s">
        <v>794</v>
      </c>
      <c r="G74" s="182" t="s">
        <v>806</v>
      </c>
      <c r="H74" s="182" t="s">
        <v>621</v>
      </c>
      <c r="I74" s="148" t="s">
        <v>479</v>
      </c>
      <c r="J74" s="147" t="s">
        <v>152</v>
      </c>
      <c r="K74" s="147" t="s">
        <v>112</v>
      </c>
      <c r="L74" s="187">
        <v>91</v>
      </c>
      <c r="M74" s="185">
        <v>1426760.12</v>
      </c>
      <c r="N74" s="185">
        <v>1212746.0900000001</v>
      </c>
      <c r="O74" s="183">
        <v>0.85</v>
      </c>
      <c r="P74" s="185">
        <v>185464.57</v>
      </c>
      <c r="Q74" s="183">
        <v>0.13</v>
      </c>
      <c r="R74" s="185">
        <v>28549.46</v>
      </c>
      <c r="S74" s="282">
        <v>0.02</v>
      </c>
    </row>
    <row r="75" spans="1:19" ht="38.4" customHeight="1" x14ac:dyDescent="0.25">
      <c r="A75" s="182"/>
      <c r="B75" s="196"/>
      <c r="C75" s="196"/>
      <c r="D75" s="191"/>
      <c r="E75" s="182"/>
      <c r="F75" s="182"/>
      <c r="G75" s="182"/>
      <c r="H75" s="182"/>
      <c r="I75" s="148" t="s">
        <v>480</v>
      </c>
      <c r="J75" s="147" t="s">
        <v>128</v>
      </c>
      <c r="K75" s="147" t="s">
        <v>261</v>
      </c>
      <c r="L75" s="188"/>
      <c r="M75" s="186"/>
      <c r="N75" s="186"/>
      <c r="O75" s="184"/>
      <c r="P75" s="186"/>
      <c r="Q75" s="184"/>
      <c r="R75" s="186"/>
      <c r="S75" s="284"/>
    </row>
    <row r="76" spans="1:19" ht="43.2" customHeight="1" x14ac:dyDescent="0.25">
      <c r="A76" s="182">
        <v>28</v>
      </c>
      <c r="B76" s="197" t="s">
        <v>808</v>
      </c>
      <c r="C76" s="197" t="s">
        <v>809</v>
      </c>
      <c r="D76" s="191" t="s">
        <v>814</v>
      </c>
      <c r="E76" s="182">
        <v>18</v>
      </c>
      <c r="F76" s="182" t="s">
        <v>810</v>
      </c>
      <c r="G76" s="182" t="s">
        <v>811</v>
      </c>
      <c r="H76" s="182" t="s">
        <v>621</v>
      </c>
      <c r="I76" s="148" t="s">
        <v>812</v>
      </c>
      <c r="J76" s="147" t="s">
        <v>152</v>
      </c>
      <c r="K76" s="147" t="s">
        <v>74</v>
      </c>
      <c r="L76" s="187">
        <v>91</v>
      </c>
      <c r="M76" s="185">
        <v>497763.43</v>
      </c>
      <c r="N76" s="185">
        <v>423098.9</v>
      </c>
      <c r="O76" s="183">
        <v>0.85</v>
      </c>
      <c r="P76" s="185">
        <v>64704.29</v>
      </c>
      <c r="Q76" s="183">
        <v>0.13</v>
      </c>
      <c r="R76" s="185">
        <v>9960.24</v>
      </c>
      <c r="S76" s="282">
        <v>0.02</v>
      </c>
    </row>
    <row r="77" spans="1:19" ht="56.4" customHeight="1" x14ac:dyDescent="0.25">
      <c r="A77" s="182"/>
      <c r="B77" s="206"/>
      <c r="C77" s="206"/>
      <c r="D77" s="191"/>
      <c r="E77" s="182"/>
      <c r="F77" s="182"/>
      <c r="G77" s="182"/>
      <c r="H77" s="182"/>
      <c r="I77" s="148" t="s">
        <v>447</v>
      </c>
      <c r="J77" s="147" t="s">
        <v>128</v>
      </c>
      <c r="K77" s="147" t="s">
        <v>67</v>
      </c>
      <c r="L77" s="238"/>
      <c r="M77" s="217"/>
      <c r="N77" s="217"/>
      <c r="O77" s="234"/>
      <c r="P77" s="217"/>
      <c r="Q77" s="234"/>
      <c r="R77" s="217"/>
      <c r="S77" s="283"/>
    </row>
    <row r="78" spans="1:19" ht="27.6" customHeight="1" x14ac:dyDescent="0.25">
      <c r="A78" s="182"/>
      <c r="B78" s="196"/>
      <c r="C78" s="196"/>
      <c r="D78" s="191"/>
      <c r="E78" s="182"/>
      <c r="F78" s="182"/>
      <c r="G78" s="182"/>
      <c r="H78" s="182"/>
      <c r="I78" s="148" t="s">
        <v>813</v>
      </c>
      <c r="J78" s="147" t="s">
        <v>152</v>
      </c>
      <c r="K78" s="147" t="s">
        <v>74</v>
      </c>
      <c r="L78" s="188"/>
      <c r="M78" s="186"/>
      <c r="N78" s="186"/>
      <c r="O78" s="184"/>
      <c r="P78" s="186"/>
      <c r="Q78" s="184"/>
      <c r="R78" s="186"/>
      <c r="S78" s="284"/>
    </row>
    <row r="79" spans="1:19" ht="57.6" x14ac:dyDescent="0.25">
      <c r="A79" s="182">
        <v>29</v>
      </c>
      <c r="B79" s="197" t="s">
        <v>815</v>
      </c>
      <c r="C79" s="197" t="s">
        <v>816</v>
      </c>
      <c r="D79" s="191" t="s">
        <v>817</v>
      </c>
      <c r="E79" s="182">
        <v>18</v>
      </c>
      <c r="F79" s="182" t="s">
        <v>810</v>
      </c>
      <c r="G79" s="182" t="s">
        <v>811</v>
      </c>
      <c r="H79" s="182" t="s">
        <v>621</v>
      </c>
      <c r="I79" s="148" t="s">
        <v>132</v>
      </c>
      <c r="J79" s="147" t="s">
        <v>152</v>
      </c>
      <c r="K79" s="147" t="s">
        <v>74</v>
      </c>
      <c r="L79" s="187">
        <v>94</v>
      </c>
      <c r="M79" s="185">
        <v>499921.16</v>
      </c>
      <c r="N79" s="185">
        <v>424932.97</v>
      </c>
      <c r="O79" s="183">
        <v>0.85</v>
      </c>
      <c r="P79" s="185">
        <v>64984.77</v>
      </c>
      <c r="Q79" s="183">
        <v>0.13</v>
      </c>
      <c r="R79" s="185">
        <v>10003.42</v>
      </c>
      <c r="S79" s="183">
        <v>0.02</v>
      </c>
    </row>
    <row r="80" spans="1:19" ht="57.6" x14ac:dyDescent="0.25">
      <c r="A80" s="182"/>
      <c r="B80" s="196"/>
      <c r="C80" s="196"/>
      <c r="D80" s="191"/>
      <c r="E80" s="182"/>
      <c r="F80" s="182"/>
      <c r="G80" s="182"/>
      <c r="H80" s="182"/>
      <c r="I80" s="148" t="s">
        <v>447</v>
      </c>
      <c r="J80" s="147" t="s">
        <v>128</v>
      </c>
      <c r="K80" s="147" t="s">
        <v>67</v>
      </c>
      <c r="L80" s="188"/>
      <c r="M80" s="186"/>
      <c r="N80" s="186"/>
      <c r="O80" s="184"/>
      <c r="P80" s="186"/>
      <c r="Q80" s="184"/>
      <c r="R80" s="186"/>
      <c r="S80" s="184"/>
    </row>
    <row r="81" spans="1:19" ht="43.2" x14ac:dyDescent="0.25">
      <c r="A81" s="182">
        <v>30</v>
      </c>
      <c r="B81" s="197" t="s">
        <v>818</v>
      </c>
      <c r="C81" s="197" t="s">
        <v>819</v>
      </c>
      <c r="D81" s="191" t="s">
        <v>824</v>
      </c>
      <c r="E81" s="182">
        <v>18</v>
      </c>
      <c r="F81" s="182" t="s">
        <v>810</v>
      </c>
      <c r="G81" s="182" t="s">
        <v>811</v>
      </c>
      <c r="H81" s="182" t="s">
        <v>621</v>
      </c>
      <c r="I81" s="148" t="s">
        <v>399</v>
      </c>
      <c r="J81" s="147" t="s">
        <v>152</v>
      </c>
      <c r="K81" s="147" t="s">
        <v>112</v>
      </c>
      <c r="L81" s="187">
        <v>94</v>
      </c>
      <c r="M81" s="185">
        <v>498731.4</v>
      </c>
      <c r="N81" s="185">
        <v>423921.68</v>
      </c>
      <c r="O81" s="183">
        <v>0.85</v>
      </c>
      <c r="P81" s="185">
        <v>64830.14</v>
      </c>
      <c r="Q81" s="183">
        <v>0.13</v>
      </c>
      <c r="R81" s="185">
        <v>9979.58</v>
      </c>
      <c r="S81" s="282">
        <v>0.02</v>
      </c>
    </row>
    <row r="82" spans="1:19" ht="14.4" x14ac:dyDescent="0.25">
      <c r="A82" s="182"/>
      <c r="B82" s="206"/>
      <c r="C82" s="206"/>
      <c r="D82" s="191"/>
      <c r="E82" s="182"/>
      <c r="F82" s="182"/>
      <c r="G82" s="182"/>
      <c r="H82" s="182"/>
      <c r="I82" s="148" t="s">
        <v>820</v>
      </c>
      <c r="J82" s="147" t="s">
        <v>152</v>
      </c>
      <c r="K82" s="147" t="s">
        <v>164</v>
      </c>
      <c r="L82" s="238"/>
      <c r="M82" s="217"/>
      <c r="N82" s="217"/>
      <c r="O82" s="234"/>
      <c r="P82" s="217"/>
      <c r="Q82" s="234"/>
      <c r="R82" s="217"/>
      <c r="S82" s="283"/>
    </row>
    <row r="83" spans="1:19" ht="28.8" x14ac:dyDescent="0.25">
      <c r="A83" s="182"/>
      <c r="B83" s="206"/>
      <c r="C83" s="206"/>
      <c r="D83" s="191"/>
      <c r="E83" s="182"/>
      <c r="F83" s="182"/>
      <c r="G83" s="182"/>
      <c r="H83" s="182"/>
      <c r="I83" s="148" t="s">
        <v>821</v>
      </c>
      <c r="J83" s="147" t="s">
        <v>152</v>
      </c>
      <c r="K83" s="147" t="s">
        <v>112</v>
      </c>
      <c r="L83" s="238"/>
      <c r="M83" s="217"/>
      <c r="N83" s="217"/>
      <c r="O83" s="234"/>
      <c r="P83" s="217"/>
      <c r="Q83" s="234"/>
      <c r="R83" s="217"/>
      <c r="S83" s="283"/>
    </row>
    <row r="84" spans="1:19" ht="14.4" x14ac:dyDescent="0.25">
      <c r="A84" s="182"/>
      <c r="B84" s="206"/>
      <c r="C84" s="206"/>
      <c r="D84" s="191"/>
      <c r="E84" s="182"/>
      <c r="F84" s="182"/>
      <c r="G84" s="182"/>
      <c r="H84" s="182"/>
      <c r="I84" s="148" t="s">
        <v>822</v>
      </c>
      <c r="J84" s="147" t="s">
        <v>128</v>
      </c>
      <c r="K84" s="147" t="s">
        <v>103</v>
      </c>
      <c r="L84" s="238"/>
      <c r="M84" s="217"/>
      <c r="N84" s="217"/>
      <c r="O84" s="234"/>
      <c r="P84" s="217"/>
      <c r="Q84" s="234"/>
      <c r="R84" s="217"/>
      <c r="S84" s="283"/>
    </row>
    <row r="85" spans="1:19" ht="43.2" x14ac:dyDescent="0.25">
      <c r="A85" s="182"/>
      <c r="B85" s="196"/>
      <c r="C85" s="196"/>
      <c r="D85" s="191"/>
      <c r="E85" s="182"/>
      <c r="F85" s="182"/>
      <c r="G85" s="182"/>
      <c r="H85" s="182"/>
      <c r="I85" s="148" t="s">
        <v>823</v>
      </c>
      <c r="J85" s="147" t="s">
        <v>128</v>
      </c>
      <c r="K85" s="147" t="s">
        <v>103</v>
      </c>
      <c r="L85" s="188"/>
      <c r="M85" s="186"/>
      <c r="N85" s="186"/>
      <c r="O85" s="184"/>
      <c r="P85" s="186"/>
      <c r="Q85" s="184"/>
      <c r="R85" s="186"/>
      <c r="S85" s="284"/>
    </row>
    <row r="86" spans="1:19" ht="57.6" x14ac:dyDescent="0.25">
      <c r="A86" s="182">
        <v>31</v>
      </c>
      <c r="B86" s="197" t="s">
        <v>825</v>
      </c>
      <c r="C86" s="197" t="s">
        <v>826</v>
      </c>
      <c r="D86" s="191" t="s">
        <v>829</v>
      </c>
      <c r="E86" s="182">
        <v>18</v>
      </c>
      <c r="F86" s="182" t="s">
        <v>810</v>
      </c>
      <c r="G86" s="182" t="s">
        <v>811</v>
      </c>
      <c r="H86" s="182" t="s">
        <v>621</v>
      </c>
      <c r="I86" s="148" t="s">
        <v>827</v>
      </c>
      <c r="J86" s="147" t="s">
        <v>152</v>
      </c>
      <c r="K86" s="147" t="s">
        <v>74</v>
      </c>
      <c r="L86" s="187">
        <v>94</v>
      </c>
      <c r="M86" s="185">
        <v>499366.11</v>
      </c>
      <c r="N86" s="185">
        <v>424461.18</v>
      </c>
      <c r="O86" s="183">
        <v>0.85</v>
      </c>
      <c r="P86" s="185">
        <v>64912.63</v>
      </c>
      <c r="Q86" s="183">
        <v>0.13</v>
      </c>
      <c r="R86" s="185">
        <v>9992.2999999999993</v>
      </c>
      <c r="S86" s="282">
        <v>0.02</v>
      </c>
    </row>
    <row r="87" spans="1:19" ht="43.2" x14ac:dyDescent="0.25">
      <c r="A87" s="182"/>
      <c r="B87" s="206"/>
      <c r="C87" s="206"/>
      <c r="D87" s="191"/>
      <c r="E87" s="182"/>
      <c r="F87" s="182"/>
      <c r="G87" s="182"/>
      <c r="H87" s="182"/>
      <c r="I87" s="148" t="s">
        <v>484</v>
      </c>
      <c r="J87" s="147" t="s">
        <v>128</v>
      </c>
      <c r="K87" s="147" t="s">
        <v>67</v>
      </c>
      <c r="L87" s="238"/>
      <c r="M87" s="217"/>
      <c r="N87" s="217"/>
      <c r="O87" s="234"/>
      <c r="P87" s="217"/>
      <c r="Q87" s="234"/>
      <c r="R87" s="217"/>
      <c r="S87" s="283"/>
    </row>
    <row r="88" spans="1:19" ht="57.6" x14ac:dyDescent="0.25">
      <c r="A88" s="182"/>
      <c r="B88" s="196"/>
      <c r="C88" s="196"/>
      <c r="D88" s="191"/>
      <c r="E88" s="182"/>
      <c r="F88" s="182"/>
      <c r="G88" s="182"/>
      <c r="H88" s="182"/>
      <c r="I88" s="148" t="s">
        <v>828</v>
      </c>
      <c r="J88" s="147" t="s">
        <v>152</v>
      </c>
      <c r="K88" s="147" t="s">
        <v>126</v>
      </c>
      <c r="L88" s="188"/>
      <c r="M88" s="186"/>
      <c r="N88" s="186"/>
      <c r="O88" s="184"/>
      <c r="P88" s="186"/>
      <c r="Q88" s="184"/>
      <c r="R88" s="186"/>
      <c r="S88" s="284"/>
    </row>
    <row r="89" spans="1:19" ht="28.8" x14ac:dyDescent="0.25">
      <c r="A89" s="197">
        <v>32</v>
      </c>
      <c r="B89" s="197" t="s">
        <v>830</v>
      </c>
      <c r="C89" s="197" t="s">
        <v>831</v>
      </c>
      <c r="D89" s="221" t="s">
        <v>836</v>
      </c>
      <c r="E89" s="197">
        <v>36</v>
      </c>
      <c r="F89" s="197" t="s">
        <v>832</v>
      </c>
      <c r="G89" s="197" t="s">
        <v>833</v>
      </c>
      <c r="H89" s="197" t="s">
        <v>621</v>
      </c>
      <c r="I89" s="155" t="s">
        <v>834</v>
      </c>
      <c r="J89" s="154" t="s">
        <v>152</v>
      </c>
      <c r="K89" s="154" t="s">
        <v>108</v>
      </c>
      <c r="L89" s="187">
        <v>91</v>
      </c>
      <c r="M89" s="185">
        <v>1478322.87</v>
      </c>
      <c r="N89" s="185">
        <v>1256574.43</v>
      </c>
      <c r="O89" s="183">
        <v>0.85</v>
      </c>
      <c r="P89" s="185">
        <v>192167.21</v>
      </c>
      <c r="Q89" s="183">
        <v>0.13</v>
      </c>
      <c r="R89" s="185">
        <v>29581.23</v>
      </c>
      <c r="S89" s="282">
        <v>0.02</v>
      </c>
    </row>
    <row r="90" spans="1:19" ht="43.2" x14ac:dyDescent="0.25">
      <c r="A90" s="196"/>
      <c r="B90" s="196"/>
      <c r="C90" s="196"/>
      <c r="D90" s="223"/>
      <c r="E90" s="196"/>
      <c r="F90" s="196"/>
      <c r="G90" s="196"/>
      <c r="H90" s="196"/>
      <c r="I90" s="155" t="s">
        <v>835</v>
      </c>
      <c r="J90" s="154" t="s">
        <v>128</v>
      </c>
      <c r="K90" s="154" t="s">
        <v>110</v>
      </c>
      <c r="L90" s="188"/>
      <c r="M90" s="186"/>
      <c r="N90" s="186"/>
      <c r="O90" s="184"/>
      <c r="P90" s="186"/>
      <c r="Q90" s="184"/>
      <c r="R90" s="186"/>
      <c r="S90" s="284"/>
    </row>
    <row r="91" spans="1:19" ht="53.4" customHeight="1" x14ac:dyDescent="0.25">
      <c r="A91" s="197">
        <v>33</v>
      </c>
      <c r="B91" s="197" t="s">
        <v>837</v>
      </c>
      <c r="C91" s="197" t="s">
        <v>838</v>
      </c>
      <c r="D91" s="221" t="s">
        <v>844</v>
      </c>
      <c r="E91" s="197" t="s">
        <v>839</v>
      </c>
      <c r="F91" s="197" t="s">
        <v>840</v>
      </c>
      <c r="G91" s="197" t="s">
        <v>841</v>
      </c>
      <c r="H91" s="197" t="s">
        <v>621</v>
      </c>
      <c r="I91" s="155" t="s">
        <v>842</v>
      </c>
      <c r="J91" s="154" t="s">
        <v>152</v>
      </c>
      <c r="K91" s="154" t="s">
        <v>164</v>
      </c>
      <c r="L91" s="187">
        <v>94</v>
      </c>
      <c r="M91" s="185">
        <v>1499992.54</v>
      </c>
      <c r="N91" s="185">
        <v>1274993.6499999999</v>
      </c>
      <c r="O91" s="183">
        <v>0.85</v>
      </c>
      <c r="P91" s="185">
        <v>194984.05</v>
      </c>
      <c r="Q91" s="183">
        <v>0.13</v>
      </c>
      <c r="R91" s="185">
        <v>30014.84</v>
      </c>
      <c r="S91" s="282">
        <v>0.02</v>
      </c>
    </row>
    <row r="92" spans="1:19" ht="63.6" customHeight="1" x14ac:dyDescent="0.25">
      <c r="A92" s="196"/>
      <c r="B92" s="196"/>
      <c r="C92" s="196"/>
      <c r="D92" s="223"/>
      <c r="E92" s="196"/>
      <c r="F92" s="196"/>
      <c r="G92" s="196"/>
      <c r="H92" s="196"/>
      <c r="I92" s="155" t="s">
        <v>843</v>
      </c>
      <c r="J92" s="154" t="s">
        <v>128</v>
      </c>
      <c r="K92" s="154" t="s">
        <v>103</v>
      </c>
      <c r="L92" s="188"/>
      <c r="M92" s="186"/>
      <c r="N92" s="186"/>
      <c r="O92" s="184"/>
      <c r="P92" s="186"/>
      <c r="Q92" s="184"/>
      <c r="R92" s="186"/>
      <c r="S92" s="284"/>
    </row>
    <row r="93" spans="1:19" ht="14.4" x14ac:dyDescent="0.25">
      <c r="A93" s="197">
        <v>34</v>
      </c>
      <c r="B93" s="197" t="s">
        <v>845</v>
      </c>
      <c r="C93" s="197" t="s">
        <v>846</v>
      </c>
      <c r="D93" s="221" t="s">
        <v>850</v>
      </c>
      <c r="E93" s="197">
        <v>18</v>
      </c>
      <c r="F93" s="197" t="s">
        <v>847</v>
      </c>
      <c r="G93" s="197" t="s">
        <v>848</v>
      </c>
      <c r="H93" s="197" t="s">
        <v>621</v>
      </c>
      <c r="I93" s="155" t="s">
        <v>854</v>
      </c>
      <c r="J93" s="154" t="s">
        <v>128</v>
      </c>
      <c r="K93" s="154" t="s">
        <v>103</v>
      </c>
      <c r="L93" s="187">
        <v>91</v>
      </c>
      <c r="M93" s="185">
        <v>497713.26</v>
      </c>
      <c r="N93" s="185">
        <v>423056.25</v>
      </c>
      <c r="O93" s="183">
        <v>0.85</v>
      </c>
      <c r="P93" s="185">
        <v>64697.79</v>
      </c>
      <c r="Q93" s="183">
        <v>0.13</v>
      </c>
      <c r="R93" s="185">
        <v>9959.2199999999993</v>
      </c>
      <c r="S93" s="282">
        <v>0.02</v>
      </c>
    </row>
    <row r="94" spans="1:19" ht="43.2" x14ac:dyDescent="0.25">
      <c r="A94" s="206"/>
      <c r="B94" s="206"/>
      <c r="C94" s="206"/>
      <c r="D94" s="222"/>
      <c r="E94" s="206"/>
      <c r="F94" s="206"/>
      <c r="G94" s="206"/>
      <c r="H94" s="206"/>
      <c r="I94" s="155" t="s">
        <v>849</v>
      </c>
      <c r="J94" s="154" t="s">
        <v>152</v>
      </c>
      <c r="K94" s="154" t="s">
        <v>74</v>
      </c>
      <c r="L94" s="238"/>
      <c r="M94" s="217"/>
      <c r="N94" s="217"/>
      <c r="O94" s="234"/>
      <c r="P94" s="217"/>
      <c r="Q94" s="234"/>
      <c r="R94" s="217"/>
      <c r="S94" s="283"/>
    </row>
    <row r="95" spans="1:19" ht="28.8" x14ac:dyDescent="0.25">
      <c r="A95" s="196"/>
      <c r="B95" s="196"/>
      <c r="C95" s="196"/>
      <c r="D95" s="223"/>
      <c r="E95" s="196"/>
      <c r="F95" s="196"/>
      <c r="G95" s="196"/>
      <c r="H95" s="196"/>
      <c r="I95" s="155" t="s">
        <v>763</v>
      </c>
      <c r="J95" s="154" t="s">
        <v>128</v>
      </c>
      <c r="K95" s="154" t="s">
        <v>103</v>
      </c>
      <c r="L95" s="188"/>
      <c r="M95" s="186"/>
      <c r="N95" s="186"/>
      <c r="O95" s="184"/>
      <c r="P95" s="186"/>
      <c r="Q95" s="184"/>
      <c r="R95" s="186"/>
      <c r="S95" s="284"/>
    </row>
    <row r="96" spans="1:19" ht="40.799999999999997" customHeight="1" x14ac:dyDescent="0.25">
      <c r="A96" s="197">
        <v>35</v>
      </c>
      <c r="B96" s="197" t="s">
        <v>851</v>
      </c>
      <c r="C96" s="197" t="s">
        <v>852</v>
      </c>
      <c r="D96" s="221" t="s">
        <v>853</v>
      </c>
      <c r="E96" s="197">
        <v>18</v>
      </c>
      <c r="F96" s="197" t="s">
        <v>847</v>
      </c>
      <c r="G96" s="197" t="s">
        <v>848</v>
      </c>
      <c r="H96" s="197" t="s">
        <v>621</v>
      </c>
      <c r="I96" s="155" t="s">
        <v>493</v>
      </c>
      <c r="J96" s="154" t="s">
        <v>152</v>
      </c>
      <c r="K96" s="154" t="s">
        <v>74</v>
      </c>
      <c r="L96" s="187">
        <v>94</v>
      </c>
      <c r="M96" s="185">
        <v>362610.29</v>
      </c>
      <c r="N96" s="185">
        <v>308218.74</v>
      </c>
      <c r="O96" s="183">
        <v>0.85</v>
      </c>
      <c r="P96" s="185">
        <v>47135.72</v>
      </c>
      <c r="Q96" s="183">
        <v>0.13</v>
      </c>
      <c r="R96" s="185">
        <v>7255.83</v>
      </c>
      <c r="S96" s="282">
        <v>0.02</v>
      </c>
    </row>
    <row r="97" spans="1:19" ht="47.4" customHeight="1" x14ac:dyDescent="0.25">
      <c r="A97" s="196"/>
      <c r="B97" s="196"/>
      <c r="C97" s="196"/>
      <c r="D97" s="223"/>
      <c r="E97" s="196"/>
      <c r="F97" s="196"/>
      <c r="G97" s="196"/>
      <c r="H97" s="196"/>
      <c r="I97" s="155" t="s">
        <v>492</v>
      </c>
      <c r="J97" s="154" t="s">
        <v>128</v>
      </c>
      <c r="K97" s="154" t="s">
        <v>67</v>
      </c>
      <c r="L97" s="188"/>
      <c r="M97" s="186"/>
      <c r="N97" s="186"/>
      <c r="O97" s="184"/>
      <c r="P97" s="186"/>
      <c r="Q97" s="184"/>
      <c r="R97" s="186"/>
      <c r="S97" s="284"/>
    </row>
    <row r="98" spans="1:19" ht="57.6" customHeight="1" x14ac:dyDescent="0.25">
      <c r="A98" s="182">
        <v>36</v>
      </c>
      <c r="B98" s="182" t="s">
        <v>863</v>
      </c>
      <c r="C98" s="182" t="s">
        <v>864</v>
      </c>
      <c r="D98" s="191" t="s">
        <v>870</v>
      </c>
      <c r="E98" s="182">
        <v>18</v>
      </c>
      <c r="F98" s="182" t="s">
        <v>865</v>
      </c>
      <c r="G98" s="182" t="s">
        <v>866</v>
      </c>
      <c r="H98" s="182" t="s">
        <v>621</v>
      </c>
      <c r="I98" s="161" t="s">
        <v>867</v>
      </c>
      <c r="J98" s="160" t="s">
        <v>128</v>
      </c>
      <c r="K98" s="160" t="s">
        <v>67</v>
      </c>
      <c r="L98" s="187">
        <v>91</v>
      </c>
      <c r="M98" s="185">
        <v>490320.81</v>
      </c>
      <c r="N98" s="185">
        <v>416772.68</v>
      </c>
      <c r="O98" s="183">
        <v>0.85</v>
      </c>
      <c r="P98" s="185">
        <v>63736.82</v>
      </c>
      <c r="Q98" s="183">
        <v>0.13</v>
      </c>
      <c r="R98" s="185">
        <v>9811.31</v>
      </c>
      <c r="S98" s="282">
        <v>0.02</v>
      </c>
    </row>
    <row r="99" spans="1:19" ht="57.6" customHeight="1" x14ac:dyDescent="0.25">
      <c r="A99" s="182"/>
      <c r="B99" s="182"/>
      <c r="C99" s="182"/>
      <c r="D99" s="191"/>
      <c r="E99" s="182"/>
      <c r="F99" s="182"/>
      <c r="G99" s="182"/>
      <c r="H99" s="182"/>
      <c r="I99" s="161" t="s">
        <v>868</v>
      </c>
      <c r="J99" s="160" t="s">
        <v>152</v>
      </c>
      <c r="K99" s="160" t="s">
        <v>74</v>
      </c>
      <c r="L99" s="238"/>
      <c r="M99" s="217"/>
      <c r="N99" s="217"/>
      <c r="O99" s="234"/>
      <c r="P99" s="217"/>
      <c r="Q99" s="234"/>
      <c r="R99" s="217"/>
      <c r="S99" s="283"/>
    </row>
    <row r="100" spans="1:19" ht="57.6" customHeight="1" x14ac:dyDescent="0.25">
      <c r="A100" s="182"/>
      <c r="B100" s="182"/>
      <c r="C100" s="182"/>
      <c r="D100" s="191"/>
      <c r="E100" s="182"/>
      <c r="F100" s="182"/>
      <c r="G100" s="182"/>
      <c r="H100" s="182"/>
      <c r="I100" s="161" t="s">
        <v>869</v>
      </c>
      <c r="J100" s="160" t="s">
        <v>152</v>
      </c>
      <c r="K100" s="160" t="s">
        <v>126</v>
      </c>
      <c r="L100" s="188"/>
      <c r="M100" s="186"/>
      <c r="N100" s="186"/>
      <c r="O100" s="184"/>
      <c r="P100" s="186"/>
      <c r="Q100" s="184"/>
      <c r="R100" s="186"/>
      <c r="S100" s="284"/>
    </row>
    <row r="101" spans="1:19" ht="28.8" x14ac:dyDescent="0.25">
      <c r="A101" s="182">
        <v>37</v>
      </c>
      <c r="B101" s="182" t="s">
        <v>871</v>
      </c>
      <c r="C101" s="182" t="s">
        <v>886</v>
      </c>
      <c r="D101" s="191" t="s">
        <v>876</v>
      </c>
      <c r="E101" s="182">
        <v>36</v>
      </c>
      <c r="F101" s="182" t="s">
        <v>872</v>
      </c>
      <c r="G101" s="182" t="s">
        <v>873</v>
      </c>
      <c r="H101" s="182" t="s">
        <v>621</v>
      </c>
      <c r="I101" s="161" t="s">
        <v>874</v>
      </c>
      <c r="J101" s="160" t="s">
        <v>128</v>
      </c>
      <c r="K101" s="160" t="s">
        <v>285</v>
      </c>
      <c r="L101" s="187">
        <v>94</v>
      </c>
      <c r="M101" s="185">
        <v>1499556.9</v>
      </c>
      <c r="N101" s="185">
        <v>1274623.3600000001</v>
      </c>
      <c r="O101" s="183">
        <v>0.85</v>
      </c>
      <c r="P101" s="185">
        <v>194927.41</v>
      </c>
      <c r="Q101" s="183">
        <v>0.13</v>
      </c>
      <c r="R101" s="185">
        <v>30006.13</v>
      </c>
      <c r="S101" s="282">
        <v>0.02</v>
      </c>
    </row>
    <row r="102" spans="1:19" ht="28.8" x14ac:dyDescent="0.25">
      <c r="A102" s="182"/>
      <c r="B102" s="182"/>
      <c r="C102" s="182"/>
      <c r="D102" s="191"/>
      <c r="E102" s="182"/>
      <c r="F102" s="182"/>
      <c r="G102" s="182"/>
      <c r="H102" s="182"/>
      <c r="I102" s="161" t="s">
        <v>875</v>
      </c>
      <c r="J102" s="160" t="s">
        <v>152</v>
      </c>
      <c r="K102" s="160" t="s">
        <v>199</v>
      </c>
      <c r="L102" s="188"/>
      <c r="M102" s="186"/>
      <c r="N102" s="186"/>
      <c r="O102" s="184"/>
      <c r="P102" s="186"/>
      <c r="Q102" s="184"/>
      <c r="R102" s="186"/>
      <c r="S102" s="284"/>
    </row>
    <row r="103" spans="1:19" ht="39" customHeight="1" x14ac:dyDescent="0.25">
      <c r="A103" s="197">
        <v>38</v>
      </c>
      <c r="B103" s="197" t="s">
        <v>884</v>
      </c>
      <c r="C103" s="197" t="s">
        <v>885</v>
      </c>
      <c r="D103" s="221" t="s">
        <v>891</v>
      </c>
      <c r="E103" s="197">
        <v>36</v>
      </c>
      <c r="F103" s="197" t="s">
        <v>887</v>
      </c>
      <c r="G103" s="197" t="s">
        <v>888</v>
      </c>
      <c r="H103" s="197" t="s">
        <v>621</v>
      </c>
      <c r="I103" s="164" t="s">
        <v>889</v>
      </c>
      <c r="J103" s="163" t="s">
        <v>152</v>
      </c>
      <c r="K103" s="163" t="s">
        <v>126</v>
      </c>
      <c r="L103" s="187">
        <v>91</v>
      </c>
      <c r="M103" s="185">
        <v>1364438.31</v>
      </c>
      <c r="N103" s="185">
        <v>1159772.56</v>
      </c>
      <c r="O103" s="183">
        <v>0.85</v>
      </c>
      <c r="P103" s="185">
        <v>177363.34</v>
      </c>
      <c r="Q103" s="183">
        <v>0.13</v>
      </c>
      <c r="R103" s="185">
        <v>27302.41</v>
      </c>
      <c r="S103" s="282">
        <v>0.02</v>
      </c>
    </row>
    <row r="104" spans="1:19" ht="35.4" customHeight="1" x14ac:dyDescent="0.25">
      <c r="A104" s="196"/>
      <c r="B104" s="196"/>
      <c r="C104" s="196"/>
      <c r="D104" s="223"/>
      <c r="E104" s="196"/>
      <c r="F104" s="196"/>
      <c r="G104" s="196"/>
      <c r="H104" s="196"/>
      <c r="I104" s="164" t="s">
        <v>890</v>
      </c>
      <c r="J104" s="163" t="s">
        <v>128</v>
      </c>
      <c r="K104" s="163" t="s">
        <v>67</v>
      </c>
      <c r="L104" s="188"/>
      <c r="M104" s="186"/>
      <c r="N104" s="186"/>
      <c r="O104" s="184"/>
      <c r="P104" s="186"/>
      <c r="Q104" s="184"/>
      <c r="R104" s="186"/>
      <c r="S104" s="284"/>
    </row>
    <row r="105" spans="1:19" s="166" customFormat="1" ht="43.2" x14ac:dyDescent="0.25">
      <c r="A105" s="273">
        <v>39</v>
      </c>
      <c r="B105" s="273" t="s">
        <v>892</v>
      </c>
      <c r="C105" s="273" t="s">
        <v>893</v>
      </c>
      <c r="D105" s="276" t="s">
        <v>899</v>
      </c>
      <c r="E105" s="273">
        <v>18</v>
      </c>
      <c r="F105" s="273" t="s">
        <v>894</v>
      </c>
      <c r="G105" s="273" t="s">
        <v>895</v>
      </c>
      <c r="H105" s="273" t="s">
        <v>621</v>
      </c>
      <c r="I105" s="26" t="s">
        <v>896</v>
      </c>
      <c r="J105" s="165" t="s">
        <v>128</v>
      </c>
      <c r="K105" s="165" t="s">
        <v>67</v>
      </c>
      <c r="L105" s="270">
        <v>94</v>
      </c>
      <c r="M105" s="267">
        <v>421236.74</v>
      </c>
      <c r="N105" s="267">
        <v>358051.22</v>
      </c>
      <c r="O105" s="264">
        <v>0.85</v>
      </c>
      <c r="P105" s="267">
        <v>54756.58</v>
      </c>
      <c r="Q105" s="264">
        <v>0.13</v>
      </c>
      <c r="R105" s="267">
        <v>8428.94</v>
      </c>
      <c r="S105" s="279">
        <v>0.02</v>
      </c>
    </row>
    <row r="106" spans="1:19" s="166" customFormat="1" ht="43.2" x14ac:dyDescent="0.25">
      <c r="A106" s="274"/>
      <c r="B106" s="274"/>
      <c r="C106" s="274"/>
      <c r="D106" s="277"/>
      <c r="E106" s="274"/>
      <c r="F106" s="274"/>
      <c r="G106" s="274"/>
      <c r="H106" s="274"/>
      <c r="I106" s="26" t="s">
        <v>897</v>
      </c>
      <c r="J106" s="165" t="s">
        <v>152</v>
      </c>
      <c r="K106" s="165" t="s">
        <v>74</v>
      </c>
      <c r="L106" s="271"/>
      <c r="M106" s="268"/>
      <c r="N106" s="268"/>
      <c r="O106" s="265"/>
      <c r="P106" s="268"/>
      <c r="Q106" s="265"/>
      <c r="R106" s="268"/>
      <c r="S106" s="280"/>
    </row>
    <row r="107" spans="1:19" s="166" customFormat="1" ht="43.2" x14ac:dyDescent="0.25">
      <c r="A107" s="275"/>
      <c r="B107" s="275"/>
      <c r="C107" s="275"/>
      <c r="D107" s="278"/>
      <c r="E107" s="275"/>
      <c r="F107" s="275"/>
      <c r="G107" s="275"/>
      <c r="H107" s="275"/>
      <c r="I107" s="26" t="s">
        <v>898</v>
      </c>
      <c r="J107" s="165" t="s">
        <v>152</v>
      </c>
      <c r="K107" s="165" t="s">
        <v>126</v>
      </c>
      <c r="L107" s="272"/>
      <c r="M107" s="269"/>
      <c r="N107" s="269"/>
      <c r="O107" s="266"/>
      <c r="P107" s="269"/>
      <c r="Q107" s="266"/>
      <c r="R107" s="269"/>
      <c r="S107" s="281"/>
    </row>
    <row r="108" spans="1:19" s="166" customFormat="1" ht="81" customHeight="1" x14ac:dyDescent="0.25">
      <c r="A108" s="273">
        <v>40</v>
      </c>
      <c r="B108" s="273" t="s">
        <v>900</v>
      </c>
      <c r="C108" s="273" t="s">
        <v>901</v>
      </c>
      <c r="D108" s="276" t="s">
        <v>903</v>
      </c>
      <c r="E108" s="273">
        <v>18</v>
      </c>
      <c r="F108" s="273" t="s">
        <v>894</v>
      </c>
      <c r="G108" s="273" t="s">
        <v>895</v>
      </c>
      <c r="H108" s="273" t="s">
        <v>621</v>
      </c>
      <c r="I108" s="26" t="s">
        <v>902</v>
      </c>
      <c r="J108" s="165" t="s">
        <v>152</v>
      </c>
      <c r="K108" s="165" t="s">
        <v>126</v>
      </c>
      <c r="L108" s="270">
        <v>91</v>
      </c>
      <c r="M108" s="267">
        <v>497666.18</v>
      </c>
      <c r="N108" s="267">
        <v>423016.24</v>
      </c>
      <c r="O108" s="264">
        <v>0.85</v>
      </c>
      <c r="P108" s="267">
        <v>64691.65</v>
      </c>
      <c r="Q108" s="264">
        <v>0.13</v>
      </c>
      <c r="R108" s="267">
        <v>9958.2900000000009</v>
      </c>
      <c r="S108" s="279">
        <v>0.02</v>
      </c>
    </row>
    <row r="109" spans="1:19" s="166" customFormat="1" ht="81" customHeight="1" x14ac:dyDescent="0.25">
      <c r="A109" s="275"/>
      <c r="B109" s="275"/>
      <c r="C109" s="275"/>
      <c r="D109" s="278"/>
      <c r="E109" s="275"/>
      <c r="F109" s="275"/>
      <c r="G109" s="275"/>
      <c r="H109" s="275"/>
      <c r="I109" s="26" t="s">
        <v>468</v>
      </c>
      <c r="J109" s="165" t="s">
        <v>128</v>
      </c>
      <c r="K109" s="165" t="s">
        <v>67</v>
      </c>
      <c r="L109" s="272"/>
      <c r="M109" s="269"/>
      <c r="N109" s="269"/>
      <c r="O109" s="266"/>
      <c r="P109" s="269"/>
      <c r="Q109" s="266"/>
      <c r="R109" s="269"/>
      <c r="S109" s="281"/>
    </row>
    <row r="110" spans="1:19" s="166" customFormat="1" ht="74.400000000000006" customHeight="1" x14ac:dyDescent="0.25">
      <c r="A110" s="273">
        <v>41</v>
      </c>
      <c r="B110" s="273" t="s">
        <v>904</v>
      </c>
      <c r="C110" s="273" t="s">
        <v>905</v>
      </c>
      <c r="D110" s="276" t="s">
        <v>907</v>
      </c>
      <c r="E110" s="273">
        <v>18</v>
      </c>
      <c r="F110" s="273" t="s">
        <v>894</v>
      </c>
      <c r="G110" s="273" t="s">
        <v>895</v>
      </c>
      <c r="H110" s="273" t="s">
        <v>621</v>
      </c>
      <c r="I110" s="26" t="s">
        <v>468</v>
      </c>
      <c r="J110" s="165" t="s">
        <v>128</v>
      </c>
      <c r="K110" s="165" t="s">
        <v>67</v>
      </c>
      <c r="L110" s="270">
        <v>94</v>
      </c>
      <c r="M110" s="267">
        <v>499165.02</v>
      </c>
      <c r="N110" s="267">
        <v>424290.26</v>
      </c>
      <c r="O110" s="264">
        <v>0.85</v>
      </c>
      <c r="P110" s="267">
        <v>64886.47</v>
      </c>
      <c r="Q110" s="264">
        <v>0.13</v>
      </c>
      <c r="R110" s="267">
        <v>9988.2900000000009</v>
      </c>
      <c r="S110" s="279">
        <v>0.02</v>
      </c>
    </row>
    <row r="111" spans="1:19" s="166" customFormat="1" ht="74.400000000000006" customHeight="1" x14ac:dyDescent="0.25">
      <c r="A111" s="275"/>
      <c r="B111" s="275"/>
      <c r="C111" s="275"/>
      <c r="D111" s="278"/>
      <c r="E111" s="275"/>
      <c r="F111" s="275"/>
      <c r="G111" s="275"/>
      <c r="H111" s="275"/>
      <c r="I111" s="26" t="s">
        <v>906</v>
      </c>
      <c r="J111" s="165" t="s">
        <v>152</v>
      </c>
      <c r="K111" s="165" t="s">
        <v>126</v>
      </c>
      <c r="L111" s="272"/>
      <c r="M111" s="269"/>
      <c r="N111" s="269"/>
      <c r="O111" s="266"/>
      <c r="P111" s="269"/>
      <c r="Q111" s="266"/>
      <c r="R111" s="269"/>
      <c r="S111" s="281"/>
    </row>
    <row r="112" spans="1:19" s="166" customFormat="1" ht="66" customHeight="1" x14ac:dyDescent="0.25">
      <c r="A112" s="259">
        <v>42</v>
      </c>
      <c r="B112" s="259" t="s">
        <v>908</v>
      </c>
      <c r="C112" s="259" t="s">
        <v>909</v>
      </c>
      <c r="D112" s="260" t="s">
        <v>912</v>
      </c>
      <c r="E112" s="259">
        <v>18</v>
      </c>
      <c r="F112" s="273" t="s">
        <v>894</v>
      </c>
      <c r="G112" s="273" t="s">
        <v>895</v>
      </c>
      <c r="H112" s="273" t="s">
        <v>621</v>
      </c>
      <c r="I112" s="26" t="s">
        <v>910</v>
      </c>
      <c r="J112" s="165" t="s">
        <v>128</v>
      </c>
      <c r="K112" s="165" t="s">
        <v>90</v>
      </c>
      <c r="L112" s="270">
        <v>91</v>
      </c>
      <c r="M112" s="267">
        <v>473652.91</v>
      </c>
      <c r="N112" s="267">
        <v>402604.97</v>
      </c>
      <c r="O112" s="264">
        <v>0.85</v>
      </c>
      <c r="P112" s="267">
        <v>61570.15</v>
      </c>
      <c r="Q112" s="264">
        <v>0.13</v>
      </c>
      <c r="R112" s="267">
        <v>9477.7900000000009</v>
      </c>
      <c r="S112" s="279">
        <v>0.02</v>
      </c>
    </row>
    <row r="113" spans="1:19" s="166" customFormat="1" ht="66" customHeight="1" x14ac:dyDescent="0.25">
      <c r="A113" s="259"/>
      <c r="B113" s="259"/>
      <c r="C113" s="259"/>
      <c r="D113" s="260"/>
      <c r="E113" s="259"/>
      <c r="F113" s="275"/>
      <c r="G113" s="275"/>
      <c r="H113" s="275"/>
      <c r="I113" s="26" t="s">
        <v>911</v>
      </c>
      <c r="J113" s="165" t="s">
        <v>152</v>
      </c>
      <c r="K113" s="165" t="s">
        <v>88</v>
      </c>
      <c r="L113" s="272"/>
      <c r="M113" s="269"/>
      <c r="N113" s="269"/>
      <c r="O113" s="266"/>
      <c r="P113" s="269"/>
      <c r="Q113" s="266"/>
      <c r="R113" s="269"/>
      <c r="S113" s="281"/>
    </row>
    <row r="114" spans="1:19" s="166" customFormat="1" ht="28.8" x14ac:dyDescent="0.25">
      <c r="A114" s="259">
        <v>43</v>
      </c>
      <c r="B114" s="259" t="s">
        <v>913</v>
      </c>
      <c r="C114" s="259" t="s">
        <v>914</v>
      </c>
      <c r="D114" s="260" t="s">
        <v>917</v>
      </c>
      <c r="E114" s="259">
        <v>18</v>
      </c>
      <c r="F114" s="259" t="s">
        <v>894</v>
      </c>
      <c r="G114" s="259" t="s">
        <v>895</v>
      </c>
      <c r="H114" s="259" t="s">
        <v>621</v>
      </c>
      <c r="I114" s="26" t="s">
        <v>915</v>
      </c>
      <c r="J114" s="165" t="s">
        <v>152</v>
      </c>
      <c r="K114" s="165" t="s">
        <v>74</v>
      </c>
      <c r="L114" s="270">
        <v>91</v>
      </c>
      <c r="M114" s="267">
        <v>453259.45</v>
      </c>
      <c r="N114" s="267">
        <v>385270.52</v>
      </c>
      <c r="O114" s="264">
        <v>0.85</v>
      </c>
      <c r="P114" s="267">
        <v>58919.22</v>
      </c>
      <c r="Q114" s="264">
        <v>0.13</v>
      </c>
      <c r="R114" s="267">
        <v>9069.7099999999991</v>
      </c>
      <c r="S114" s="279">
        <v>0.02</v>
      </c>
    </row>
    <row r="115" spans="1:19" s="166" customFormat="1" ht="43.2" x14ac:dyDescent="0.25">
      <c r="A115" s="259"/>
      <c r="B115" s="259"/>
      <c r="C115" s="259"/>
      <c r="D115" s="260"/>
      <c r="E115" s="259"/>
      <c r="F115" s="259"/>
      <c r="G115" s="259"/>
      <c r="H115" s="259"/>
      <c r="I115" s="26" t="s">
        <v>467</v>
      </c>
      <c r="J115" s="165" t="s">
        <v>128</v>
      </c>
      <c r="K115" s="165" t="s">
        <v>67</v>
      </c>
      <c r="L115" s="271"/>
      <c r="M115" s="268"/>
      <c r="N115" s="268"/>
      <c r="O115" s="265"/>
      <c r="P115" s="268"/>
      <c r="Q115" s="265"/>
      <c r="R115" s="268"/>
      <c r="S115" s="280"/>
    </row>
    <row r="116" spans="1:19" s="166" customFormat="1" ht="43.2" x14ac:dyDescent="0.25">
      <c r="A116" s="259"/>
      <c r="B116" s="259"/>
      <c r="C116" s="259"/>
      <c r="D116" s="260"/>
      <c r="E116" s="259"/>
      <c r="F116" s="259"/>
      <c r="G116" s="259"/>
      <c r="H116" s="259"/>
      <c r="I116" s="26" t="s">
        <v>916</v>
      </c>
      <c r="J116" s="165" t="s">
        <v>152</v>
      </c>
      <c r="K116" s="165" t="s">
        <v>74</v>
      </c>
      <c r="L116" s="272"/>
      <c r="M116" s="269"/>
      <c r="N116" s="269"/>
      <c r="O116" s="266"/>
      <c r="P116" s="269"/>
      <c r="Q116" s="266"/>
      <c r="R116" s="269"/>
      <c r="S116" s="281"/>
    </row>
    <row r="117" spans="1:19" s="166" customFormat="1" ht="14.4" x14ac:dyDescent="0.25">
      <c r="A117" s="259">
        <v>44</v>
      </c>
      <c r="B117" s="259" t="s">
        <v>918</v>
      </c>
      <c r="C117" s="259" t="s">
        <v>919</v>
      </c>
      <c r="D117" s="260" t="s">
        <v>923</v>
      </c>
      <c r="E117" s="259">
        <v>18</v>
      </c>
      <c r="F117" s="259" t="s">
        <v>920</v>
      </c>
      <c r="G117" s="259" t="s">
        <v>921</v>
      </c>
      <c r="H117" s="259" t="s">
        <v>621</v>
      </c>
      <c r="I117" s="26" t="s">
        <v>922</v>
      </c>
      <c r="J117" s="169" t="s">
        <v>128</v>
      </c>
      <c r="K117" s="169" t="s">
        <v>103</v>
      </c>
      <c r="L117" s="270">
        <v>91</v>
      </c>
      <c r="M117" s="267">
        <v>499851.65</v>
      </c>
      <c r="N117" s="267">
        <v>424873.89</v>
      </c>
      <c r="O117" s="264">
        <v>0.85</v>
      </c>
      <c r="P117" s="267">
        <v>64975.75</v>
      </c>
      <c r="Q117" s="264">
        <v>0.13</v>
      </c>
      <c r="R117" s="267">
        <v>10002.01</v>
      </c>
      <c r="S117" s="264">
        <v>0.02</v>
      </c>
    </row>
    <row r="118" spans="1:19" s="166" customFormat="1" ht="43.2" x14ac:dyDescent="0.25">
      <c r="A118" s="259"/>
      <c r="B118" s="259"/>
      <c r="C118" s="259"/>
      <c r="D118" s="260"/>
      <c r="E118" s="259"/>
      <c r="F118" s="259"/>
      <c r="G118" s="259"/>
      <c r="H118" s="259"/>
      <c r="I118" s="26" t="s">
        <v>849</v>
      </c>
      <c r="J118" s="169" t="s">
        <v>152</v>
      </c>
      <c r="K118" s="169" t="s">
        <v>74</v>
      </c>
      <c r="L118" s="271"/>
      <c r="M118" s="268"/>
      <c r="N118" s="268"/>
      <c r="O118" s="265"/>
      <c r="P118" s="268"/>
      <c r="Q118" s="265"/>
      <c r="R118" s="268"/>
      <c r="S118" s="265"/>
    </row>
    <row r="119" spans="1:19" s="166" customFormat="1" ht="28.8" x14ac:dyDescent="0.25">
      <c r="A119" s="259"/>
      <c r="B119" s="259"/>
      <c r="C119" s="259"/>
      <c r="D119" s="260"/>
      <c r="E119" s="259"/>
      <c r="F119" s="259"/>
      <c r="G119" s="259"/>
      <c r="H119" s="259"/>
      <c r="I119" s="26" t="s">
        <v>763</v>
      </c>
      <c r="J119" s="169" t="s">
        <v>128</v>
      </c>
      <c r="K119" s="169" t="s">
        <v>103</v>
      </c>
      <c r="L119" s="272"/>
      <c r="M119" s="269"/>
      <c r="N119" s="269"/>
      <c r="O119" s="266"/>
      <c r="P119" s="269"/>
      <c r="Q119" s="266"/>
      <c r="R119" s="269"/>
      <c r="S119" s="266"/>
    </row>
    <row r="120" spans="1:19" s="166" customFormat="1" ht="58.8" customHeight="1" x14ac:dyDescent="0.25">
      <c r="A120" s="273">
        <v>45</v>
      </c>
      <c r="B120" s="273" t="s">
        <v>930</v>
      </c>
      <c r="C120" s="273" t="s">
        <v>931</v>
      </c>
      <c r="D120" s="276" t="s">
        <v>944</v>
      </c>
      <c r="E120" s="273" t="s">
        <v>932</v>
      </c>
      <c r="F120" s="273" t="s">
        <v>933</v>
      </c>
      <c r="G120" s="273" t="s">
        <v>934</v>
      </c>
      <c r="H120" s="273" t="s">
        <v>621</v>
      </c>
      <c r="I120" s="26" t="s">
        <v>935</v>
      </c>
      <c r="J120" s="169" t="s">
        <v>152</v>
      </c>
      <c r="K120" s="169" t="s">
        <v>64</v>
      </c>
      <c r="L120" s="270">
        <v>94</v>
      </c>
      <c r="M120" s="267">
        <v>1499799.44</v>
      </c>
      <c r="N120" s="267">
        <v>1274829.52</v>
      </c>
      <c r="O120" s="264">
        <v>0.85</v>
      </c>
      <c r="P120" s="267">
        <v>194958.95</v>
      </c>
      <c r="Q120" s="264">
        <v>0.13</v>
      </c>
      <c r="R120" s="267">
        <v>30010.97</v>
      </c>
      <c r="S120" s="279">
        <v>0.02</v>
      </c>
    </row>
    <row r="121" spans="1:19" s="166" customFormat="1" ht="48.6" customHeight="1" x14ac:dyDescent="0.25">
      <c r="A121" s="275"/>
      <c r="B121" s="275"/>
      <c r="C121" s="275"/>
      <c r="D121" s="278"/>
      <c r="E121" s="275"/>
      <c r="F121" s="275"/>
      <c r="G121" s="275"/>
      <c r="H121" s="275"/>
      <c r="I121" s="26" t="s">
        <v>936</v>
      </c>
      <c r="J121" s="169" t="s">
        <v>128</v>
      </c>
      <c r="K121" s="169" t="s">
        <v>285</v>
      </c>
      <c r="L121" s="272"/>
      <c r="M121" s="269"/>
      <c r="N121" s="269"/>
      <c r="O121" s="266"/>
      <c r="P121" s="269"/>
      <c r="Q121" s="266"/>
      <c r="R121" s="269"/>
      <c r="S121" s="281"/>
    </row>
    <row r="122" spans="1:19" s="166" customFormat="1" ht="57" customHeight="1" x14ac:dyDescent="0.25">
      <c r="A122" s="259">
        <v>46</v>
      </c>
      <c r="B122" s="259" t="s">
        <v>945</v>
      </c>
      <c r="C122" s="259" t="s">
        <v>946</v>
      </c>
      <c r="D122" s="260" t="s">
        <v>950</v>
      </c>
      <c r="E122" s="259">
        <v>18</v>
      </c>
      <c r="F122" s="259" t="s">
        <v>933</v>
      </c>
      <c r="G122" s="259" t="s">
        <v>947</v>
      </c>
      <c r="H122" s="259" t="s">
        <v>621</v>
      </c>
      <c r="I122" s="26" t="s">
        <v>948</v>
      </c>
      <c r="J122" s="169" t="s">
        <v>152</v>
      </c>
      <c r="K122" s="169" t="s">
        <v>74</v>
      </c>
      <c r="L122" s="270">
        <v>94</v>
      </c>
      <c r="M122" s="267">
        <v>454130.1</v>
      </c>
      <c r="N122" s="267">
        <v>386010.58</v>
      </c>
      <c r="O122" s="264">
        <v>0.85</v>
      </c>
      <c r="P122" s="267">
        <v>59032.38</v>
      </c>
      <c r="Q122" s="264">
        <v>0.13</v>
      </c>
      <c r="R122" s="267">
        <v>9087.14</v>
      </c>
      <c r="S122" s="279">
        <v>0.02</v>
      </c>
    </row>
    <row r="123" spans="1:19" s="166" customFormat="1" ht="48.6" customHeight="1" x14ac:dyDescent="0.25">
      <c r="A123" s="259"/>
      <c r="B123" s="259"/>
      <c r="C123" s="259"/>
      <c r="D123" s="260"/>
      <c r="E123" s="259"/>
      <c r="F123" s="259"/>
      <c r="G123" s="259"/>
      <c r="H123" s="259"/>
      <c r="I123" s="26" t="s">
        <v>949</v>
      </c>
      <c r="J123" s="169" t="s">
        <v>128</v>
      </c>
      <c r="K123" s="169" t="s">
        <v>103</v>
      </c>
      <c r="L123" s="272"/>
      <c r="M123" s="269"/>
      <c r="N123" s="269"/>
      <c r="O123" s="266"/>
      <c r="P123" s="269"/>
      <c r="Q123" s="266"/>
      <c r="R123" s="269"/>
      <c r="S123" s="281"/>
    </row>
    <row r="124" spans="1:19" s="166" customFormat="1" ht="68.400000000000006" customHeight="1" x14ac:dyDescent="0.25">
      <c r="A124" s="259">
        <v>47</v>
      </c>
      <c r="B124" s="259" t="s">
        <v>955</v>
      </c>
      <c r="C124" s="259" t="s">
        <v>956</v>
      </c>
      <c r="D124" s="260" t="s">
        <v>961</v>
      </c>
      <c r="E124" s="259">
        <v>18</v>
      </c>
      <c r="F124" s="259" t="s">
        <v>957</v>
      </c>
      <c r="G124" s="259" t="s">
        <v>958</v>
      </c>
      <c r="H124" s="259" t="s">
        <v>621</v>
      </c>
      <c r="I124" s="26" t="s">
        <v>959</v>
      </c>
      <c r="J124" s="169" t="s">
        <v>152</v>
      </c>
      <c r="K124" s="169" t="s">
        <v>64</v>
      </c>
      <c r="L124" s="270">
        <v>94</v>
      </c>
      <c r="M124" s="267">
        <v>499514.72</v>
      </c>
      <c r="N124" s="267">
        <v>424587.5</v>
      </c>
      <c r="O124" s="264">
        <v>0.85</v>
      </c>
      <c r="P124" s="267">
        <v>64931.94</v>
      </c>
      <c r="Q124" s="264">
        <v>0.13</v>
      </c>
      <c r="R124" s="267">
        <v>9995.2800000000007</v>
      </c>
      <c r="S124" s="279">
        <v>0.02</v>
      </c>
    </row>
    <row r="125" spans="1:19" s="166" customFormat="1" ht="68.400000000000006" customHeight="1" x14ac:dyDescent="0.25">
      <c r="A125" s="259"/>
      <c r="B125" s="259"/>
      <c r="C125" s="259"/>
      <c r="D125" s="260"/>
      <c r="E125" s="259"/>
      <c r="F125" s="259"/>
      <c r="G125" s="259"/>
      <c r="H125" s="259"/>
      <c r="I125" s="26" t="s">
        <v>960</v>
      </c>
      <c r="J125" s="169" t="s">
        <v>128</v>
      </c>
      <c r="K125" s="169" t="s">
        <v>285</v>
      </c>
      <c r="L125" s="272"/>
      <c r="M125" s="269"/>
      <c r="N125" s="269"/>
      <c r="O125" s="266"/>
      <c r="P125" s="269"/>
      <c r="Q125" s="266"/>
      <c r="R125" s="269"/>
      <c r="S125" s="281"/>
    </row>
    <row r="126" spans="1:19" s="166" customFormat="1" ht="120.6" customHeight="1" x14ac:dyDescent="0.25">
      <c r="A126" s="259">
        <v>48</v>
      </c>
      <c r="B126" s="259" t="s">
        <v>970</v>
      </c>
      <c r="C126" s="259" t="s">
        <v>971</v>
      </c>
      <c r="D126" s="260" t="s">
        <v>975</v>
      </c>
      <c r="E126" s="259">
        <v>14</v>
      </c>
      <c r="F126" s="259" t="s">
        <v>965</v>
      </c>
      <c r="G126" s="259" t="s">
        <v>972</v>
      </c>
      <c r="H126" s="259" t="s">
        <v>621</v>
      </c>
      <c r="I126" s="26" t="s">
        <v>973</v>
      </c>
      <c r="J126" s="169" t="s">
        <v>128</v>
      </c>
      <c r="K126" s="169" t="s">
        <v>103</v>
      </c>
      <c r="L126" s="270">
        <v>91</v>
      </c>
      <c r="M126" s="267">
        <v>416588.17</v>
      </c>
      <c r="N126" s="267">
        <v>354099.94</v>
      </c>
      <c r="O126" s="264">
        <v>0.85</v>
      </c>
      <c r="P126" s="267">
        <v>54152.31</v>
      </c>
      <c r="Q126" s="264">
        <v>0.13</v>
      </c>
      <c r="R126" s="267">
        <v>8335.92</v>
      </c>
      <c r="S126" s="279">
        <v>0.02</v>
      </c>
    </row>
    <row r="127" spans="1:19" s="166" customFormat="1" ht="120.6" customHeight="1" x14ac:dyDescent="0.25">
      <c r="A127" s="259"/>
      <c r="B127" s="259"/>
      <c r="C127" s="259"/>
      <c r="D127" s="260"/>
      <c r="E127" s="259"/>
      <c r="F127" s="259"/>
      <c r="G127" s="259"/>
      <c r="H127" s="259"/>
      <c r="I127" s="26" t="s">
        <v>974</v>
      </c>
      <c r="J127" s="169" t="s">
        <v>152</v>
      </c>
      <c r="K127" s="169" t="s">
        <v>112</v>
      </c>
      <c r="L127" s="272"/>
      <c r="M127" s="269"/>
      <c r="N127" s="269"/>
      <c r="O127" s="266"/>
      <c r="P127" s="269"/>
      <c r="Q127" s="266"/>
      <c r="R127" s="269"/>
      <c r="S127" s="281"/>
    </row>
    <row r="128" spans="1:19" s="166" customFormat="1" ht="28.8" x14ac:dyDescent="0.25">
      <c r="A128" s="259">
        <v>49</v>
      </c>
      <c r="B128" s="259" t="s">
        <v>976</v>
      </c>
      <c r="C128" s="259" t="s">
        <v>977</v>
      </c>
      <c r="D128" s="260" t="s">
        <v>982</v>
      </c>
      <c r="E128" s="259">
        <v>24</v>
      </c>
      <c r="F128" s="259" t="s">
        <v>978</v>
      </c>
      <c r="G128" s="259" t="s">
        <v>979</v>
      </c>
      <c r="H128" s="259" t="s">
        <v>621</v>
      </c>
      <c r="I128" s="26" t="s">
        <v>980</v>
      </c>
      <c r="J128" s="174" t="s">
        <v>152</v>
      </c>
      <c r="K128" s="174" t="s">
        <v>108</v>
      </c>
      <c r="L128" s="270">
        <v>94</v>
      </c>
      <c r="M128" s="267">
        <v>1427918.76</v>
      </c>
      <c r="N128" s="267">
        <v>1213730.94</v>
      </c>
      <c r="O128" s="264">
        <v>0.85</v>
      </c>
      <c r="P128" s="267">
        <v>185615.18</v>
      </c>
      <c r="Q128" s="264">
        <v>0.13</v>
      </c>
      <c r="R128" s="267">
        <v>28572.639999999999</v>
      </c>
      <c r="S128" s="279">
        <v>0.02</v>
      </c>
    </row>
    <row r="129" spans="1:19" s="166" customFormat="1" ht="43.2" x14ac:dyDescent="0.25">
      <c r="A129" s="259"/>
      <c r="B129" s="259"/>
      <c r="C129" s="259"/>
      <c r="D129" s="260"/>
      <c r="E129" s="259"/>
      <c r="F129" s="259"/>
      <c r="G129" s="259"/>
      <c r="H129" s="259"/>
      <c r="I129" s="26" t="s">
        <v>981</v>
      </c>
      <c r="J129" s="174" t="s">
        <v>128</v>
      </c>
      <c r="K129" s="174" t="s">
        <v>285</v>
      </c>
      <c r="L129" s="272"/>
      <c r="M129" s="269"/>
      <c r="N129" s="269"/>
      <c r="O129" s="266"/>
      <c r="P129" s="269"/>
      <c r="Q129" s="266"/>
      <c r="R129" s="269"/>
      <c r="S129" s="281"/>
    </row>
    <row r="130" spans="1:19" s="166" customFormat="1" ht="46.8" customHeight="1" x14ac:dyDescent="0.25">
      <c r="A130" s="259">
        <v>50</v>
      </c>
      <c r="B130" s="259" t="s">
        <v>983</v>
      </c>
      <c r="C130" s="259" t="s">
        <v>984</v>
      </c>
      <c r="D130" s="260" t="s">
        <v>988</v>
      </c>
      <c r="E130" s="259">
        <v>24</v>
      </c>
      <c r="F130" s="259" t="s">
        <v>985</v>
      </c>
      <c r="G130" s="259" t="s">
        <v>986</v>
      </c>
      <c r="H130" s="259" t="s">
        <v>621</v>
      </c>
      <c r="I130" s="26" t="s">
        <v>312</v>
      </c>
      <c r="J130" s="174" t="s">
        <v>152</v>
      </c>
      <c r="K130" s="174" t="s">
        <v>88</v>
      </c>
      <c r="L130" s="270">
        <v>94</v>
      </c>
      <c r="M130" s="267">
        <v>1219951.26</v>
      </c>
      <c r="N130" s="267">
        <v>1036958.56</v>
      </c>
      <c r="O130" s="264">
        <v>0.85</v>
      </c>
      <c r="P130" s="267">
        <v>158581.47</v>
      </c>
      <c r="Q130" s="264">
        <v>0.13</v>
      </c>
      <c r="R130" s="267">
        <v>24411.23</v>
      </c>
      <c r="S130" s="279">
        <v>0.02</v>
      </c>
    </row>
    <row r="131" spans="1:19" s="166" customFormat="1" ht="46.8" customHeight="1" x14ac:dyDescent="0.25">
      <c r="A131" s="259"/>
      <c r="B131" s="259"/>
      <c r="C131" s="259"/>
      <c r="D131" s="260"/>
      <c r="E131" s="259"/>
      <c r="F131" s="259"/>
      <c r="G131" s="259"/>
      <c r="H131" s="259"/>
      <c r="I131" s="26" t="s">
        <v>987</v>
      </c>
      <c r="J131" s="174" t="s">
        <v>128</v>
      </c>
      <c r="K131" s="174" t="s">
        <v>90</v>
      </c>
      <c r="L131" s="272"/>
      <c r="M131" s="269"/>
      <c r="N131" s="269"/>
      <c r="O131" s="266"/>
      <c r="P131" s="269"/>
      <c r="Q131" s="266"/>
      <c r="R131" s="269"/>
      <c r="S131" s="281"/>
    </row>
    <row r="132" spans="1:19" s="166" customFormat="1" ht="46.8" customHeight="1" x14ac:dyDescent="0.25">
      <c r="A132" s="259">
        <v>51</v>
      </c>
      <c r="B132" s="259" t="s">
        <v>989</v>
      </c>
      <c r="C132" s="259" t="s">
        <v>990</v>
      </c>
      <c r="D132" s="260" t="s">
        <v>994</v>
      </c>
      <c r="E132" s="259">
        <v>36</v>
      </c>
      <c r="F132" s="259" t="s">
        <v>985</v>
      </c>
      <c r="G132" s="259" t="s">
        <v>991</v>
      </c>
      <c r="H132" s="259" t="s">
        <v>621</v>
      </c>
      <c r="I132" s="26" t="s">
        <v>992</v>
      </c>
      <c r="J132" s="174" t="s">
        <v>128</v>
      </c>
      <c r="K132" s="174" t="s">
        <v>90</v>
      </c>
      <c r="L132" s="270">
        <v>94</v>
      </c>
      <c r="M132" s="267">
        <v>1410770</v>
      </c>
      <c r="N132" s="267">
        <v>1199154.49</v>
      </c>
      <c r="O132" s="264">
        <v>0.85</v>
      </c>
      <c r="P132" s="267">
        <v>183386.01</v>
      </c>
      <c r="Q132" s="264">
        <v>0.13</v>
      </c>
      <c r="R132" s="267">
        <v>28229.5</v>
      </c>
      <c r="S132" s="279">
        <v>0.02</v>
      </c>
    </row>
    <row r="133" spans="1:19" s="166" customFormat="1" ht="46.8" customHeight="1" x14ac:dyDescent="0.25">
      <c r="A133" s="259"/>
      <c r="B133" s="259"/>
      <c r="C133" s="259"/>
      <c r="D133" s="260"/>
      <c r="E133" s="259"/>
      <c r="F133" s="259"/>
      <c r="G133" s="259"/>
      <c r="H133" s="259"/>
      <c r="I133" s="26" t="s">
        <v>993</v>
      </c>
      <c r="J133" s="174" t="s">
        <v>152</v>
      </c>
      <c r="K133" s="174" t="s">
        <v>88</v>
      </c>
      <c r="L133" s="272"/>
      <c r="M133" s="269"/>
      <c r="N133" s="269"/>
      <c r="O133" s="266"/>
      <c r="P133" s="269"/>
      <c r="Q133" s="266"/>
      <c r="R133" s="269"/>
      <c r="S133" s="281"/>
    </row>
    <row r="134" spans="1:19" s="166" customFormat="1" ht="46.8" customHeight="1" x14ac:dyDescent="0.25">
      <c r="A134" s="259">
        <v>52</v>
      </c>
      <c r="B134" s="259" t="s">
        <v>995</v>
      </c>
      <c r="C134" s="259" t="s">
        <v>996</v>
      </c>
      <c r="D134" s="260" t="s">
        <v>999</v>
      </c>
      <c r="E134" s="259">
        <v>24</v>
      </c>
      <c r="F134" s="259" t="s">
        <v>985</v>
      </c>
      <c r="G134" s="259" t="s">
        <v>986</v>
      </c>
      <c r="H134" s="259" t="s">
        <v>621</v>
      </c>
      <c r="I134" s="26" t="s">
        <v>997</v>
      </c>
      <c r="J134" s="174" t="s">
        <v>128</v>
      </c>
      <c r="K134" s="174" t="s">
        <v>285</v>
      </c>
      <c r="L134" s="270">
        <v>94</v>
      </c>
      <c r="M134" s="267">
        <v>1097962.1000000001</v>
      </c>
      <c r="N134" s="267">
        <v>933267.78</v>
      </c>
      <c r="O134" s="264">
        <v>0.85</v>
      </c>
      <c r="P134" s="267">
        <v>142724.10999999999</v>
      </c>
      <c r="Q134" s="264">
        <v>0.13</v>
      </c>
      <c r="R134" s="267">
        <v>21970.21</v>
      </c>
      <c r="S134" s="279">
        <v>0.02</v>
      </c>
    </row>
    <row r="135" spans="1:19" s="166" customFormat="1" ht="46.8" customHeight="1" x14ac:dyDescent="0.25">
      <c r="A135" s="259"/>
      <c r="B135" s="259"/>
      <c r="C135" s="259"/>
      <c r="D135" s="260"/>
      <c r="E135" s="259"/>
      <c r="F135" s="259"/>
      <c r="G135" s="259"/>
      <c r="H135" s="259"/>
      <c r="I135" s="26" t="s">
        <v>998</v>
      </c>
      <c r="J135" s="174" t="s">
        <v>152</v>
      </c>
      <c r="K135" s="174" t="s">
        <v>199</v>
      </c>
      <c r="L135" s="272"/>
      <c r="M135" s="269"/>
      <c r="N135" s="269"/>
      <c r="O135" s="266"/>
      <c r="P135" s="269"/>
      <c r="Q135" s="266"/>
      <c r="R135" s="269"/>
      <c r="S135" s="281"/>
    </row>
    <row r="136" spans="1:19" s="166" customFormat="1" ht="46.8" customHeight="1" x14ac:dyDescent="0.25">
      <c r="A136" s="259">
        <v>53</v>
      </c>
      <c r="B136" s="259" t="s">
        <v>1006</v>
      </c>
      <c r="C136" s="259" t="s">
        <v>1007</v>
      </c>
      <c r="D136" s="260" t="s">
        <v>1011</v>
      </c>
      <c r="E136" s="259">
        <v>36</v>
      </c>
      <c r="F136" s="259" t="s">
        <v>1008</v>
      </c>
      <c r="G136" s="259" t="s">
        <v>1009</v>
      </c>
      <c r="H136" s="259" t="s">
        <v>621</v>
      </c>
      <c r="I136" s="26" t="s">
        <v>1010</v>
      </c>
      <c r="J136" s="174" t="s">
        <v>152</v>
      </c>
      <c r="K136" s="174" t="s">
        <v>199</v>
      </c>
      <c r="L136" s="270">
        <v>94</v>
      </c>
      <c r="M136" s="267">
        <v>1411373.15</v>
      </c>
      <c r="N136" s="267">
        <v>1199667.1599999999</v>
      </c>
      <c r="O136" s="264">
        <v>0.85</v>
      </c>
      <c r="P136" s="267">
        <v>183464.42</v>
      </c>
      <c r="Q136" s="264">
        <v>0.13</v>
      </c>
      <c r="R136" s="267">
        <v>28241.57</v>
      </c>
      <c r="S136" s="279">
        <v>0.02</v>
      </c>
    </row>
    <row r="137" spans="1:19" s="166" customFormat="1" ht="46.8" customHeight="1" x14ac:dyDescent="0.25">
      <c r="A137" s="259"/>
      <c r="B137" s="259"/>
      <c r="C137" s="259"/>
      <c r="D137" s="260"/>
      <c r="E137" s="259"/>
      <c r="F137" s="259"/>
      <c r="G137" s="259"/>
      <c r="H137" s="259"/>
      <c r="I137" s="26" t="s">
        <v>713</v>
      </c>
      <c r="J137" s="174" t="s">
        <v>128</v>
      </c>
      <c r="K137" s="174" t="s">
        <v>90</v>
      </c>
      <c r="L137" s="272"/>
      <c r="M137" s="269"/>
      <c r="N137" s="269"/>
      <c r="O137" s="266"/>
      <c r="P137" s="269"/>
      <c r="Q137" s="266"/>
      <c r="R137" s="269"/>
      <c r="S137" s="281"/>
    </row>
    <row r="138" spans="1:19" s="166" customFormat="1" ht="54" customHeight="1" x14ac:dyDescent="0.25">
      <c r="A138" s="259">
        <v>54</v>
      </c>
      <c r="B138" s="259" t="s">
        <v>1018</v>
      </c>
      <c r="C138" s="259" t="s">
        <v>1019</v>
      </c>
      <c r="D138" s="260" t="s">
        <v>1026</v>
      </c>
      <c r="E138" s="259" t="s">
        <v>1020</v>
      </c>
      <c r="F138" s="259" t="s">
        <v>1008</v>
      </c>
      <c r="G138" s="259" t="s">
        <v>1021</v>
      </c>
      <c r="H138" s="259" t="s">
        <v>621</v>
      </c>
      <c r="I138" s="176" t="s">
        <v>673</v>
      </c>
      <c r="J138" s="174" t="s">
        <v>152</v>
      </c>
      <c r="K138" s="174" t="s">
        <v>64</v>
      </c>
      <c r="L138" s="270">
        <v>91</v>
      </c>
      <c r="M138" s="267">
        <v>1483998.37</v>
      </c>
      <c r="N138" s="267">
        <v>1261398.6000000001</v>
      </c>
      <c r="O138" s="264">
        <v>0.85</v>
      </c>
      <c r="P138" s="267">
        <v>192904.97</v>
      </c>
      <c r="Q138" s="264">
        <v>0.13</v>
      </c>
      <c r="R138" s="267">
        <v>29694.799999999999</v>
      </c>
      <c r="S138" s="279">
        <v>0.02</v>
      </c>
    </row>
    <row r="139" spans="1:19" s="166" customFormat="1" ht="54" customHeight="1" x14ac:dyDescent="0.25">
      <c r="A139" s="259"/>
      <c r="B139" s="259"/>
      <c r="C139" s="259"/>
      <c r="D139" s="260"/>
      <c r="E139" s="259"/>
      <c r="F139" s="259"/>
      <c r="G139" s="259"/>
      <c r="H139" s="259"/>
      <c r="I139" s="176" t="s">
        <v>1023</v>
      </c>
      <c r="J139" s="174" t="s">
        <v>128</v>
      </c>
      <c r="K139" s="174" t="s">
        <v>67</v>
      </c>
      <c r="L139" s="271"/>
      <c r="M139" s="268"/>
      <c r="N139" s="268"/>
      <c r="O139" s="265"/>
      <c r="P139" s="268"/>
      <c r="Q139" s="265"/>
      <c r="R139" s="268"/>
      <c r="S139" s="280"/>
    </row>
    <row r="140" spans="1:19" s="166" customFormat="1" ht="54" customHeight="1" x14ac:dyDescent="0.25">
      <c r="A140" s="259"/>
      <c r="B140" s="259"/>
      <c r="C140" s="259"/>
      <c r="D140" s="260"/>
      <c r="E140" s="259"/>
      <c r="F140" s="259"/>
      <c r="G140" s="259"/>
      <c r="H140" s="259"/>
      <c r="I140" s="176" t="s">
        <v>1022</v>
      </c>
      <c r="J140" s="174" t="s">
        <v>128</v>
      </c>
      <c r="K140" s="174" t="s">
        <v>67</v>
      </c>
      <c r="L140" s="272"/>
      <c r="M140" s="269"/>
      <c r="N140" s="269"/>
      <c r="O140" s="266"/>
      <c r="P140" s="269"/>
      <c r="Q140" s="266"/>
      <c r="R140" s="269"/>
      <c r="S140" s="281"/>
    </row>
    <row r="141" spans="1:19" s="166" customFormat="1" ht="28.8" x14ac:dyDescent="0.25">
      <c r="A141" s="259">
        <v>55</v>
      </c>
      <c r="B141" s="259" t="s">
        <v>1024</v>
      </c>
      <c r="C141" s="259" t="s">
        <v>1025</v>
      </c>
      <c r="D141" s="260" t="s">
        <v>1032</v>
      </c>
      <c r="E141" s="259">
        <v>18</v>
      </c>
      <c r="F141" s="259" t="s">
        <v>1027</v>
      </c>
      <c r="G141" s="259" t="s">
        <v>1028</v>
      </c>
      <c r="H141" s="273" t="s">
        <v>621</v>
      </c>
      <c r="I141" s="176" t="s">
        <v>1029</v>
      </c>
      <c r="J141" s="174" t="s">
        <v>128</v>
      </c>
      <c r="K141" s="174" t="s">
        <v>90</v>
      </c>
      <c r="L141" s="270">
        <v>91</v>
      </c>
      <c r="M141" s="267">
        <v>506313.73</v>
      </c>
      <c r="N141" s="267">
        <v>430366.65</v>
      </c>
      <c r="O141" s="264">
        <v>0.85</v>
      </c>
      <c r="P141" s="267">
        <v>65815.759999999995</v>
      </c>
      <c r="Q141" s="264">
        <v>0.13</v>
      </c>
      <c r="R141" s="267">
        <v>10131.32</v>
      </c>
      <c r="S141" s="279">
        <v>0.02</v>
      </c>
    </row>
    <row r="142" spans="1:19" s="166" customFormat="1" ht="28.8" x14ac:dyDescent="0.25">
      <c r="A142" s="259"/>
      <c r="B142" s="259"/>
      <c r="C142" s="259"/>
      <c r="D142" s="260"/>
      <c r="E142" s="259"/>
      <c r="F142" s="259"/>
      <c r="G142" s="259"/>
      <c r="H142" s="274"/>
      <c r="I142" s="176" t="s">
        <v>1030</v>
      </c>
      <c r="J142" s="174" t="s">
        <v>128</v>
      </c>
      <c r="K142" s="174" t="s">
        <v>90</v>
      </c>
      <c r="L142" s="271"/>
      <c r="M142" s="268"/>
      <c r="N142" s="268"/>
      <c r="O142" s="265"/>
      <c r="P142" s="268"/>
      <c r="Q142" s="265"/>
      <c r="R142" s="268"/>
      <c r="S142" s="280"/>
    </row>
    <row r="143" spans="1:19" s="166" customFormat="1" ht="14.4" x14ac:dyDescent="0.25">
      <c r="A143" s="259"/>
      <c r="B143" s="259"/>
      <c r="C143" s="259"/>
      <c r="D143" s="260"/>
      <c r="E143" s="259"/>
      <c r="F143" s="259"/>
      <c r="G143" s="259"/>
      <c r="H143" s="274"/>
      <c r="I143" s="176" t="s">
        <v>774</v>
      </c>
      <c r="J143" s="174" t="s">
        <v>152</v>
      </c>
      <c r="K143" s="174" t="s">
        <v>88</v>
      </c>
      <c r="L143" s="271"/>
      <c r="M143" s="268"/>
      <c r="N143" s="268"/>
      <c r="O143" s="265"/>
      <c r="P143" s="268"/>
      <c r="Q143" s="265"/>
      <c r="R143" s="268"/>
      <c r="S143" s="280"/>
    </row>
    <row r="144" spans="1:19" s="166" customFormat="1" ht="14.4" x14ac:dyDescent="0.25">
      <c r="A144" s="259"/>
      <c r="B144" s="259"/>
      <c r="C144" s="259"/>
      <c r="D144" s="260"/>
      <c r="E144" s="259"/>
      <c r="F144" s="259"/>
      <c r="G144" s="259"/>
      <c r="H144" s="275"/>
      <c r="I144" s="176" t="s">
        <v>1031</v>
      </c>
      <c r="J144" s="174" t="s">
        <v>152</v>
      </c>
      <c r="K144" s="174" t="s">
        <v>126</v>
      </c>
      <c r="L144" s="272"/>
      <c r="M144" s="269"/>
      <c r="N144" s="269"/>
      <c r="O144" s="266"/>
      <c r="P144" s="269"/>
      <c r="Q144" s="266"/>
      <c r="R144" s="269"/>
      <c r="S144" s="281"/>
    </row>
    <row r="145" spans="1:19" s="166" customFormat="1" ht="35.4" customHeight="1" x14ac:dyDescent="0.25">
      <c r="A145" s="259">
        <v>56</v>
      </c>
      <c r="B145" s="259" t="s">
        <v>1033</v>
      </c>
      <c r="C145" s="259" t="s">
        <v>1034</v>
      </c>
      <c r="D145" s="260" t="s">
        <v>1039</v>
      </c>
      <c r="E145" s="259">
        <v>36</v>
      </c>
      <c r="F145" s="259" t="s">
        <v>1027</v>
      </c>
      <c r="G145" s="259" t="s">
        <v>1035</v>
      </c>
      <c r="H145" s="259" t="s">
        <v>621</v>
      </c>
      <c r="I145" s="176" t="s">
        <v>1036</v>
      </c>
      <c r="J145" s="174" t="s">
        <v>152</v>
      </c>
      <c r="K145" s="174" t="s">
        <v>199</v>
      </c>
      <c r="L145" s="270">
        <v>94</v>
      </c>
      <c r="M145" s="267">
        <v>1487271.41</v>
      </c>
      <c r="N145" s="267">
        <v>1264180.69</v>
      </c>
      <c r="O145" s="264">
        <v>0.85</v>
      </c>
      <c r="P145" s="267">
        <v>193330.43</v>
      </c>
      <c r="Q145" s="264">
        <v>0.13</v>
      </c>
      <c r="R145" s="267">
        <v>29760.29</v>
      </c>
      <c r="S145" s="279">
        <v>0.02</v>
      </c>
    </row>
    <row r="146" spans="1:19" s="166" customFormat="1" ht="37.200000000000003" customHeight="1" x14ac:dyDescent="0.25">
      <c r="A146" s="259"/>
      <c r="B146" s="259"/>
      <c r="C146" s="259"/>
      <c r="D146" s="260"/>
      <c r="E146" s="259"/>
      <c r="F146" s="259"/>
      <c r="G146" s="259"/>
      <c r="H146" s="259"/>
      <c r="I146" s="176" t="s">
        <v>1037</v>
      </c>
      <c r="J146" s="174" t="s">
        <v>128</v>
      </c>
      <c r="K146" s="174" t="s">
        <v>67</v>
      </c>
      <c r="L146" s="271"/>
      <c r="M146" s="268"/>
      <c r="N146" s="268"/>
      <c r="O146" s="265"/>
      <c r="P146" s="268"/>
      <c r="Q146" s="265"/>
      <c r="R146" s="268"/>
      <c r="S146" s="280"/>
    </row>
    <row r="147" spans="1:19" s="166" customFormat="1" ht="45.6" customHeight="1" x14ac:dyDescent="0.25">
      <c r="A147" s="259"/>
      <c r="B147" s="259"/>
      <c r="C147" s="259"/>
      <c r="D147" s="260"/>
      <c r="E147" s="259"/>
      <c r="F147" s="259"/>
      <c r="G147" s="259"/>
      <c r="H147" s="259"/>
      <c r="I147" s="176" t="s">
        <v>1038</v>
      </c>
      <c r="J147" s="174" t="s">
        <v>152</v>
      </c>
      <c r="K147" s="174" t="s">
        <v>64</v>
      </c>
      <c r="L147" s="272"/>
      <c r="M147" s="269"/>
      <c r="N147" s="269"/>
      <c r="O147" s="266"/>
      <c r="P147" s="269"/>
      <c r="Q147" s="266"/>
      <c r="R147" s="269"/>
      <c r="S147" s="281"/>
    </row>
    <row r="148" spans="1:19" s="166" customFormat="1" ht="54" customHeight="1" x14ac:dyDescent="0.25">
      <c r="A148" s="259">
        <v>57</v>
      </c>
      <c r="B148" s="259" t="s">
        <v>1040</v>
      </c>
      <c r="C148" s="259" t="s">
        <v>1041</v>
      </c>
      <c r="D148" s="260" t="s">
        <v>1044</v>
      </c>
      <c r="E148" s="259">
        <v>14</v>
      </c>
      <c r="F148" s="259" t="s">
        <v>1027</v>
      </c>
      <c r="G148" s="259" t="s">
        <v>1042</v>
      </c>
      <c r="H148" s="259" t="s">
        <v>621</v>
      </c>
      <c r="I148" s="176" t="s">
        <v>1043</v>
      </c>
      <c r="J148" s="174" t="s">
        <v>128</v>
      </c>
      <c r="K148" s="174" t="s">
        <v>261</v>
      </c>
      <c r="L148" s="270">
        <v>94</v>
      </c>
      <c r="M148" s="267">
        <v>360279.12</v>
      </c>
      <c r="N148" s="267">
        <v>306237.24</v>
      </c>
      <c r="O148" s="264">
        <v>0.85</v>
      </c>
      <c r="P148" s="267">
        <v>46832.7</v>
      </c>
      <c r="Q148" s="264">
        <v>0.13</v>
      </c>
      <c r="R148" s="267">
        <v>7209.18</v>
      </c>
      <c r="S148" s="279">
        <v>0.02</v>
      </c>
    </row>
    <row r="149" spans="1:19" s="166" customFormat="1" ht="64.8" customHeight="1" x14ac:dyDescent="0.25">
      <c r="A149" s="259"/>
      <c r="B149" s="259"/>
      <c r="C149" s="259"/>
      <c r="D149" s="260"/>
      <c r="E149" s="259"/>
      <c r="F149" s="259"/>
      <c r="G149" s="259"/>
      <c r="H149" s="259"/>
      <c r="I149" s="176" t="s">
        <v>974</v>
      </c>
      <c r="J149" s="174" t="s">
        <v>152</v>
      </c>
      <c r="K149" s="174" t="s">
        <v>112</v>
      </c>
      <c r="L149" s="272"/>
      <c r="M149" s="269"/>
      <c r="N149" s="269"/>
      <c r="O149" s="266"/>
      <c r="P149" s="269"/>
      <c r="Q149" s="266"/>
      <c r="R149" s="269"/>
      <c r="S149" s="281"/>
    </row>
    <row r="150" spans="1:19" s="166" customFormat="1" ht="28.8" x14ac:dyDescent="0.25">
      <c r="A150" s="259">
        <v>58</v>
      </c>
      <c r="B150" s="259" t="s">
        <v>1052</v>
      </c>
      <c r="C150" s="259" t="s">
        <v>1053</v>
      </c>
      <c r="D150" s="260" t="s">
        <v>1059</v>
      </c>
      <c r="E150" s="259">
        <v>18</v>
      </c>
      <c r="F150" s="259" t="s">
        <v>1047</v>
      </c>
      <c r="G150" s="259" t="s">
        <v>1054</v>
      </c>
      <c r="H150" s="259" t="s">
        <v>621</v>
      </c>
      <c r="I150" s="176" t="s">
        <v>1055</v>
      </c>
      <c r="J150" s="174" t="s">
        <v>128</v>
      </c>
      <c r="K150" s="174" t="s">
        <v>103</v>
      </c>
      <c r="L150" s="270">
        <v>91</v>
      </c>
      <c r="M150" s="267">
        <v>498151.73</v>
      </c>
      <c r="N150" s="267">
        <v>423428.96</v>
      </c>
      <c r="O150" s="264">
        <v>0.85</v>
      </c>
      <c r="P150" s="267">
        <v>64754.78</v>
      </c>
      <c r="Q150" s="264">
        <v>0.13</v>
      </c>
      <c r="R150" s="267">
        <v>9967.99</v>
      </c>
      <c r="S150" s="279">
        <v>0.02</v>
      </c>
    </row>
    <row r="151" spans="1:19" s="166" customFormat="1" ht="28.8" x14ac:dyDescent="0.25">
      <c r="A151" s="259"/>
      <c r="B151" s="259"/>
      <c r="C151" s="259"/>
      <c r="D151" s="260"/>
      <c r="E151" s="259"/>
      <c r="F151" s="259"/>
      <c r="G151" s="259"/>
      <c r="H151" s="259"/>
      <c r="I151" s="176" t="s">
        <v>1056</v>
      </c>
      <c r="J151" s="174" t="s">
        <v>128</v>
      </c>
      <c r="K151" s="174" t="s">
        <v>285</v>
      </c>
      <c r="L151" s="271"/>
      <c r="M151" s="268"/>
      <c r="N151" s="268"/>
      <c r="O151" s="265"/>
      <c r="P151" s="268"/>
      <c r="Q151" s="265"/>
      <c r="R151" s="268"/>
      <c r="S151" s="280"/>
    </row>
    <row r="152" spans="1:19" s="166" customFormat="1" ht="28.8" x14ac:dyDescent="0.25">
      <c r="A152" s="259"/>
      <c r="B152" s="259"/>
      <c r="C152" s="259"/>
      <c r="D152" s="260"/>
      <c r="E152" s="259"/>
      <c r="F152" s="259"/>
      <c r="G152" s="259"/>
      <c r="H152" s="259"/>
      <c r="I152" s="176" t="s">
        <v>1057</v>
      </c>
      <c r="J152" s="174" t="s">
        <v>152</v>
      </c>
      <c r="K152" s="174" t="s">
        <v>164</v>
      </c>
      <c r="L152" s="271"/>
      <c r="M152" s="268"/>
      <c r="N152" s="268"/>
      <c r="O152" s="265"/>
      <c r="P152" s="268"/>
      <c r="Q152" s="265"/>
      <c r="R152" s="268"/>
      <c r="S152" s="280"/>
    </row>
    <row r="153" spans="1:19" s="166" customFormat="1" ht="57.6" x14ac:dyDescent="0.25">
      <c r="A153" s="259"/>
      <c r="B153" s="259"/>
      <c r="C153" s="259"/>
      <c r="D153" s="260"/>
      <c r="E153" s="259"/>
      <c r="F153" s="259"/>
      <c r="G153" s="259"/>
      <c r="H153" s="259"/>
      <c r="I153" s="176" t="s">
        <v>1058</v>
      </c>
      <c r="J153" s="174" t="s">
        <v>152</v>
      </c>
      <c r="K153" s="174" t="s">
        <v>164</v>
      </c>
      <c r="L153" s="272"/>
      <c r="M153" s="269"/>
      <c r="N153" s="269"/>
      <c r="O153" s="266"/>
      <c r="P153" s="269"/>
      <c r="Q153" s="266"/>
      <c r="R153" s="269"/>
      <c r="S153" s="281"/>
    </row>
    <row r="154" spans="1:19" s="166" customFormat="1" ht="87.6" customHeight="1" x14ac:dyDescent="0.25">
      <c r="A154" s="259">
        <v>59</v>
      </c>
      <c r="B154" s="259" t="s">
        <v>1069</v>
      </c>
      <c r="C154" s="259" t="s">
        <v>1070</v>
      </c>
      <c r="D154" s="260" t="s">
        <v>1071</v>
      </c>
      <c r="E154" s="259">
        <v>18</v>
      </c>
      <c r="F154" s="259" t="s">
        <v>1072</v>
      </c>
      <c r="G154" s="259" t="s">
        <v>1073</v>
      </c>
      <c r="H154" s="259" t="s">
        <v>621</v>
      </c>
      <c r="I154" s="176" t="s">
        <v>1015</v>
      </c>
      <c r="J154" s="177" t="s">
        <v>152</v>
      </c>
      <c r="K154" s="177" t="s">
        <v>108</v>
      </c>
      <c r="L154" s="270">
        <v>94</v>
      </c>
      <c r="M154" s="267">
        <v>495103.46</v>
      </c>
      <c r="N154" s="267">
        <v>420837.93</v>
      </c>
      <c r="O154" s="264">
        <v>0.85</v>
      </c>
      <c r="P154" s="267">
        <v>64358.52</v>
      </c>
      <c r="Q154" s="264">
        <v>0.13</v>
      </c>
      <c r="R154" s="267">
        <v>9907.01</v>
      </c>
      <c r="S154" s="264">
        <v>0.02</v>
      </c>
    </row>
    <row r="155" spans="1:19" s="166" customFormat="1" ht="87.6" customHeight="1" x14ac:dyDescent="0.25">
      <c r="A155" s="259"/>
      <c r="B155" s="259"/>
      <c r="C155" s="259"/>
      <c r="D155" s="260"/>
      <c r="E155" s="259"/>
      <c r="F155" s="259"/>
      <c r="G155" s="259"/>
      <c r="H155" s="259"/>
      <c r="I155" s="176" t="s">
        <v>1074</v>
      </c>
      <c r="J155" s="177" t="s">
        <v>128</v>
      </c>
      <c r="K155" s="177" t="s">
        <v>110</v>
      </c>
      <c r="L155" s="272"/>
      <c r="M155" s="269"/>
      <c r="N155" s="269"/>
      <c r="O155" s="266"/>
      <c r="P155" s="269"/>
      <c r="Q155" s="266"/>
      <c r="R155" s="269"/>
      <c r="S155" s="266"/>
    </row>
    <row r="156" spans="1:19" s="166" customFormat="1" ht="28.8" x14ac:dyDescent="0.25">
      <c r="A156" s="259">
        <v>60</v>
      </c>
      <c r="B156" s="259" t="s">
        <v>1075</v>
      </c>
      <c r="C156" s="259" t="s">
        <v>1076</v>
      </c>
      <c r="D156" s="260" t="s">
        <v>1083</v>
      </c>
      <c r="E156" s="259">
        <v>36</v>
      </c>
      <c r="F156" s="259" t="s">
        <v>1077</v>
      </c>
      <c r="G156" s="259" t="s">
        <v>1078</v>
      </c>
      <c r="H156" s="259" t="s">
        <v>621</v>
      </c>
      <c r="I156" s="176" t="s">
        <v>1079</v>
      </c>
      <c r="J156" s="178" t="s">
        <v>128</v>
      </c>
      <c r="K156" s="178" t="s">
        <v>90</v>
      </c>
      <c r="L156" s="270">
        <v>91</v>
      </c>
      <c r="M156" s="267">
        <v>1473253.99</v>
      </c>
      <c r="N156" s="267">
        <v>1252265.8700000001</v>
      </c>
      <c r="O156" s="264">
        <v>0.85</v>
      </c>
      <c r="P156" s="267">
        <v>191508.33</v>
      </c>
      <c r="Q156" s="264">
        <v>0.13</v>
      </c>
      <c r="R156" s="267">
        <v>29479.79</v>
      </c>
      <c r="S156" s="279">
        <v>0.02</v>
      </c>
    </row>
    <row r="157" spans="1:19" s="166" customFormat="1" ht="14.4" x14ac:dyDescent="0.25">
      <c r="A157" s="259"/>
      <c r="B157" s="259"/>
      <c r="C157" s="259"/>
      <c r="D157" s="260"/>
      <c r="E157" s="259"/>
      <c r="F157" s="259"/>
      <c r="G157" s="259"/>
      <c r="H157" s="259"/>
      <c r="I157" s="176" t="s">
        <v>1080</v>
      </c>
      <c r="J157" s="178" t="s">
        <v>152</v>
      </c>
      <c r="K157" s="178" t="s">
        <v>88</v>
      </c>
      <c r="L157" s="271"/>
      <c r="M157" s="268"/>
      <c r="N157" s="268"/>
      <c r="O157" s="265"/>
      <c r="P157" s="268"/>
      <c r="Q157" s="265"/>
      <c r="R157" s="268"/>
      <c r="S157" s="280"/>
    </row>
    <row r="158" spans="1:19" s="166" customFormat="1" ht="28.8" x14ac:dyDescent="0.25">
      <c r="A158" s="259"/>
      <c r="B158" s="259"/>
      <c r="C158" s="259"/>
      <c r="D158" s="260"/>
      <c r="E158" s="259"/>
      <c r="F158" s="259"/>
      <c r="G158" s="259"/>
      <c r="H158" s="259"/>
      <c r="I158" s="176" t="s">
        <v>1081</v>
      </c>
      <c r="J158" s="178" t="s">
        <v>128</v>
      </c>
      <c r="K158" s="178" t="s">
        <v>90</v>
      </c>
      <c r="L158" s="271"/>
      <c r="M158" s="268"/>
      <c r="N158" s="268"/>
      <c r="O158" s="265"/>
      <c r="P158" s="268"/>
      <c r="Q158" s="265"/>
      <c r="R158" s="268"/>
      <c r="S158" s="280"/>
    </row>
    <row r="159" spans="1:19" s="166" customFormat="1" ht="28.8" x14ac:dyDescent="0.25">
      <c r="A159" s="259"/>
      <c r="B159" s="259"/>
      <c r="C159" s="259"/>
      <c r="D159" s="260"/>
      <c r="E159" s="259"/>
      <c r="F159" s="259"/>
      <c r="G159" s="259"/>
      <c r="H159" s="259"/>
      <c r="I159" s="176" t="s">
        <v>1082</v>
      </c>
      <c r="J159" s="178" t="s">
        <v>128</v>
      </c>
      <c r="K159" s="178" t="s">
        <v>90</v>
      </c>
      <c r="L159" s="272"/>
      <c r="M159" s="269"/>
      <c r="N159" s="269"/>
      <c r="O159" s="266"/>
      <c r="P159" s="269"/>
      <c r="Q159" s="266"/>
      <c r="R159" s="269"/>
      <c r="S159" s="281"/>
    </row>
    <row r="160" spans="1:19" s="166" customFormat="1" ht="48.6" customHeight="1" x14ac:dyDescent="0.25">
      <c r="A160" s="273">
        <v>61</v>
      </c>
      <c r="B160" s="273" t="s">
        <v>1084</v>
      </c>
      <c r="C160" s="273" t="s">
        <v>1085</v>
      </c>
      <c r="D160" s="276" t="s">
        <v>1089</v>
      </c>
      <c r="E160" s="273" t="s">
        <v>1091</v>
      </c>
      <c r="F160" s="273" t="s">
        <v>1090</v>
      </c>
      <c r="G160" s="273" t="s">
        <v>1092</v>
      </c>
      <c r="H160" s="273" t="s">
        <v>621</v>
      </c>
      <c r="I160" s="176" t="s">
        <v>1086</v>
      </c>
      <c r="J160" s="179" t="s">
        <v>152</v>
      </c>
      <c r="K160" s="179" t="s">
        <v>160</v>
      </c>
      <c r="L160" s="270">
        <v>94</v>
      </c>
      <c r="M160" s="267">
        <v>486028.75</v>
      </c>
      <c r="N160" s="267">
        <v>413124.43</v>
      </c>
      <c r="O160" s="264">
        <v>0.85</v>
      </c>
      <c r="P160" s="267">
        <v>63178.91</v>
      </c>
      <c r="Q160" s="264">
        <v>0.13</v>
      </c>
      <c r="R160" s="267">
        <v>9725.41</v>
      </c>
      <c r="S160" s="279">
        <v>0.02</v>
      </c>
    </row>
    <row r="161" spans="1:19" s="166" customFormat="1" ht="48.6" customHeight="1" x14ac:dyDescent="0.25">
      <c r="A161" s="274"/>
      <c r="B161" s="274"/>
      <c r="C161" s="274"/>
      <c r="D161" s="277"/>
      <c r="E161" s="274"/>
      <c r="F161" s="274"/>
      <c r="G161" s="274"/>
      <c r="H161" s="274"/>
      <c r="I161" s="176" t="s">
        <v>1087</v>
      </c>
      <c r="J161" s="179" t="s">
        <v>128</v>
      </c>
      <c r="K161" s="179" t="s">
        <v>67</v>
      </c>
      <c r="L161" s="271"/>
      <c r="M161" s="268"/>
      <c r="N161" s="268"/>
      <c r="O161" s="265"/>
      <c r="P161" s="268"/>
      <c r="Q161" s="265"/>
      <c r="R161" s="268"/>
      <c r="S161" s="280"/>
    </row>
    <row r="162" spans="1:19" s="166" customFormat="1" ht="48.6" customHeight="1" x14ac:dyDescent="0.25">
      <c r="A162" s="275"/>
      <c r="B162" s="275"/>
      <c r="C162" s="275"/>
      <c r="D162" s="278"/>
      <c r="E162" s="275"/>
      <c r="F162" s="275"/>
      <c r="G162" s="275"/>
      <c r="H162" s="275"/>
      <c r="I162" s="176" t="s">
        <v>1088</v>
      </c>
      <c r="J162" s="179" t="s">
        <v>152</v>
      </c>
      <c r="K162" s="179" t="s">
        <v>112</v>
      </c>
      <c r="L162" s="272"/>
      <c r="M162" s="269"/>
      <c r="N162" s="269"/>
      <c r="O162" s="266"/>
      <c r="P162" s="269"/>
      <c r="Q162" s="266"/>
      <c r="R162" s="269"/>
      <c r="S162" s="281"/>
    </row>
    <row r="163" spans="1:19" s="166" customFormat="1" ht="48.6" customHeight="1" x14ac:dyDescent="0.25">
      <c r="A163" s="259">
        <v>62</v>
      </c>
      <c r="B163" s="259" t="s">
        <v>1093</v>
      </c>
      <c r="C163" s="259" t="s">
        <v>1094</v>
      </c>
      <c r="D163" s="260" t="s">
        <v>1099</v>
      </c>
      <c r="E163" s="259">
        <v>18</v>
      </c>
      <c r="F163" s="259" t="s">
        <v>1095</v>
      </c>
      <c r="G163" s="259" t="s">
        <v>1096</v>
      </c>
      <c r="H163" s="259" t="s">
        <v>621</v>
      </c>
      <c r="I163" s="176" t="s">
        <v>1097</v>
      </c>
      <c r="J163" s="180" t="s">
        <v>152</v>
      </c>
      <c r="K163" s="180" t="s">
        <v>112</v>
      </c>
      <c r="L163" s="263">
        <v>91</v>
      </c>
      <c r="M163" s="262">
        <v>508730.23</v>
      </c>
      <c r="N163" s="262">
        <v>432420.68</v>
      </c>
      <c r="O163" s="261">
        <v>0.85</v>
      </c>
      <c r="P163" s="262">
        <v>66129.87</v>
      </c>
      <c r="Q163" s="261">
        <v>0.13</v>
      </c>
      <c r="R163" s="262">
        <v>10179.68</v>
      </c>
      <c r="S163" s="261">
        <v>0.02</v>
      </c>
    </row>
    <row r="164" spans="1:19" s="166" customFormat="1" ht="48.6" customHeight="1" x14ac:dyDescent="0.25">
      <c r="A164" s="259"/>
      <c r="B164" s="259"/>
      <c r="C164" s="259"/>
      <c r="D164" s="260"/>
      <c r="E164" s="259"/>
      <c r="F164" s="259"/>
      <c r="G164" s="259"/>
      <c r="H164" s="259"/>
      <c r="I164" s="176" t="s">
        <v>1098</v>
      </c>
      <c r="J164" s="180" t="s">
        <v>128</v>
      </c>
      <c r="K164" s="180" t="s">
        <v>261</v>
      </c>
      <c r="L164" s="263"/>
      <c r="M164" s="262"/>
      <c r="N164" s="262"/>
      <c r="O164" s="261"/>
      <c r="P164" s="262"/>
      <c r="Q164" s="261"/>
      <c r="R164" s="262"/>
      <c r="S164" s="261"/>
    </row>
    <row r="165" spans="1:19" s="166" customFormat="1" ht="43.8" customHeight="1" x14ac:dyDescent="0.25">
      <c r="A165" s="259">
        <v>63</v>
      </c>
      <c r="B165" s="259" t="s">
        <v>1102</v>
      </c>
      <c r="C165" s="259" t="s">
        <v>1103</v>
      </c>
      <c r="D165" s="421" t="s">
        <v>1108</v>
      </c>
      <c r="E165" s="259">
        <v>12</v>
      </c>
      <c r="F165" s="259" t="s">
        <v>1104</v>
      </c>
      <c r="G165" s="259" t="s">
        <v>1105</v>
      </c>
      <c r="H165" s="259" t="s">
        <v>621</v>
      </c>
      <c r="I165" s="176" t="s">
        <v>1106</v>
      </c>
      <c r="J165" s="181" t="s">
        <v>152</v>
      </c>
      <c r="K165" s="181" t="s">
        <v>74</v>
      </c>
      <c r="L165" s="270">
        <v>91</v>
      </c>
      <c r="M165" s="267">
        <v>211000.5</v>
      </c>
      <c r="N165" s="267">
        <v>179350.42</v>
      </c>
      <c r="O165" s="264">
        <v>0.85</v>
      </c>
      <c r="P165" s="267">
        <v>27427.97</v>
      </c>
      <c r="Q165" s="264">
        <v>0.13</v>
      </c>
      <c r="R165" s="267">
        <v>4222.1099999999997</v>
      </c>
      <c r="S165" s="264">
        <v>0.02</v>
      </c>
    </row>
    <row r="166" spans="1:19" s="166" customFormat="1" ht="42.6" customHeight="1" x14ac:dyDescent="0.25">
      <c r="A166" s="259"/>
      <c r="B166" s="259"/>
      <c r="C166" s="259"/>
      <c r="D166" s="260"/>
      <c r="E166" s="259"/>
      <c r="F166" s="259"/>
      <c r="G166" s="259"/>
      <c r="H166" s="259"/>
      <c r="I166" s="176" t="s">
        <v>1107</v>
      </c>
      <c r="J166" s="181" t="s">
        <v>128</v>
      </c>
      <c r="K166" s="181" t="s">
        <v>67</v>
      </c>
      <c r="L166" s="272"/>
      <c r="M166" s="269"/>
      <c r="N166" s="269"/>
      <c r="O166" s="266"/>
      <c r="P166" s="269"/>
      <c r="Q166" s="266"/>
      <c r="R166" s="269"/>
      <c r="S166" s="266"/>
    </row>
    <row r="167" spans="1:19" ht="14.4" customHeight="1" x14ac:dyDescent="0.25">
      <c r="A167" s="227" t="s">
        <v>186</v>
      </c>
      <c r="B167" s="228"/>
      <c r="C167" s="228"/>
      <c r="D167" s="228"/>
      <c r="E167" s="228"/>
      <c r="F167" s="228"/>
      <c r="G167" s="228"/>
      <c r="H167" s="228"/>
      <c r="I167" s="228"/>
      <c r="J167" s="228"/>
      <c r="K167" s="229"/>
      <c r="L167" s="18"/>
      <c r="M167" s="27">
        <f>SUM(M8:M166)</f>
        <v>56007415.23999998</v>
      </c>
      <c r="N167" s="27">
        <f t="shared" ref="N167:R167" si="0">SUM(N8:N166)</f>
        <v>47606302.502999991</v>
      </c>
      <c r="O167" s="27"/>
      <c r="P167" s="27">
        <f t="shared" si="0"/>
        <v>7280626.2833999982</v>
      </c>
      <c r="Q167" s="27"/>
      <c r="R167" s="27">
        <f t="shared" si="0"/>
        <v>1120486.4536000001</v>
      </c>
      <c r="S167" s="27"/>
    </row>
    <row r="168" spans="1:19" ht="14.4" x14ac:dyDescent="0.25">
      <c r="A168" s="227" t="s">
        <v>187</v>
      </c>
      <c r="B168" s="228"/>
      <c r="C168" s="228"/>
      <c r="D168" s="228"/>
      <c r="E168" s="228"/>
      <c r="F168" s="228"/>
      <c r="G168" s="228"/>
      <c r="H168" s="228"/>
      <c r="I168" s="228"/>
      <c r="J168" s="228"/>
      <c r="K168" s="228"/>
      <c r="L168" s="228"/>
      <c r="M168" s="228"/>
      <c r="N168" s="228"/>
      <c r="O168" s="228"/>
      <c r="P168" s="228"/>
      <c r="Q168" s="228"/>
      <c r="R168" s="228"/>
      <c r="S168" s="252"/>
    </row>
    <row r="169" spans="1:19" ht="28.8" x14ac:dyDescent="0.25">
      <c r="A169" s="214">
        <v>1</v>
      </c>
      <c r="B169" s="197" t="s">
        <v>188</v>
      </c>
      <c r="C169" s="218" t="s">
        <v>189</v>
      </c>
      <c r="D169" s="221" t="s">
        <v>190</v>
      </c>
      <c r="E169" s="197">
        <v>18</v>
      </c>
      <c r="F169" s="197" t="s">
        <v>71</v>
      </c>
      <c r="G169" s="197" t="s">
        <v>144</v>
      </c>
      <c r="H169" s="197" t="s">
        <v>620</v>
      </c>
      <c r="I169" s="77" t="s">
        <v>191</v>
      </c>
      <c r="J169" s="65" t="s">
        <v>63</v>
      </c>
      <c r="K169" s="65" t="s">
        <v>74</v>
      </c>
      <c r="L169" s="187">
        <v>86</v>
      </c>
      <c r="M169" s="185">
        <v>258191.52</v>
      </c>
      <c r="N169" s="185">
        <f>M169*85%</f>
        <v>219462.79199999999</v>
      </c>
      <c r="O169" s="183">
        <v>0.85</v>
      </c>
      <c r="P169" s="185">
        <f>M169*13%</f>
        <v>33564.897599999997</v>
      </c>
      <c r="Q169" s="183">
        <v>0.13</v>
      </c>
      <c r="R169" s="185">
        <f>M169*2%</f>
        <v>5163.8303999999998</v>
      </c>
      <c r="S169" s="235">
        <v>0.02</v>
      </c>
    </row>
    <row r="170" spans="1:19" ht="32.25" customHeight="1" x14ac:dyDescent="0.25">
      <c r="A170" s="215"/>
      <c r="B170" s="206"/>
      <c r="C170" s="219"/>
      <c r="D170" s="222"/>
      <c r="E170" s="206"/>
      <c r="F170" s="206"/>
      <c r="G170" s="206"/>
      <c r="H170" s="206"/>
      <c r="I170" s="77" t="s">
        <v>192</v>
      </c>
      <c r="J170" s="65" t="s">
        <v>128</v>
      </c>
      <c r="K170" s="65" t="s">
        <v>140</v>
      </c>
      <c r="L170" s="238"/>
      <c r="M170" s="217"/>
      <c r="N170" s="217"/>
      <c r="O170" s="234"/>
      <c r="P170" s="217"/>
      <c r="Q170" s="234"/>
      <c r="R170" s="217"/>
      <c r="S170" s="236"/>
    </row>
    <row r="171" spans="1:19" ht="70.5" customHeight="1" x14ac:dyDescent="0.25">
      <c r="A171" s="216"/>
      <c r="B171" s="196"/>
      <c r="C171" s="220"/>
      <c r="D171" s="223"/>
      <c r="E171" s="196"/>
      <c r="F171" s="196"/>
      <c r="G171" s="196"/>
      <c r="H171" s="196"/>
      <c r="I171" s="77" t="s">
        <v>116</v>
      </c>
      <c r="J171" s="65" t="s">
        <v>63</v>
      </c>
      <c r="K171" s="65" t="s">
        <v>74</v>
      </c>
      <c r="L171" s="188"/>
      <c r="M171" s="186"/>
      <c r="N171" s="186"/>
      <c r="O171" s="184"/>
      <c r="P171" s="186"/>
      <c r="Q171" s="184"/>
      <c r="R171" s="186"/>
      <c r="S171" s="237"/>
    </row>
    <row r="172" spans="1:19" ht="62.25" customHeight="1" x14ac:dyDescent="0.25">
      <c r="A172" s="214">
        <v>2</v>
      </c>
      <c r="B172" s="197" t="s">
        <v>193</v>
      </c>
      <c r="C172" s="240" t="s">
        <v>194</v>
      </c>
      <c r="D172" s="221" t="s">
        <v>195</v>
      </c>
      <c r="E172" s="197">
        <v>29</v>
      </c>
      <c r="F172" s="197" t="s">
        <v>196</v>
      </c>
      <c r="G172" s="197" t="s">
        <v>699</v>
      </c>
      <c r="H172" s="197" t="s">
        <v>620</v>
      </c>
      <c r="I172" s="77" t="s">
        <v>197</v>
      </c>
      <c r="J172" s="65" t="s">
        <v>128</v>
      </c>
      <c r="K172" s="65" t="s">
        <v>162</v>
      </c>
      <c r="L172" s="187">
        <v>86</v>
      </c>
      <c r="M172" s="185">
        <v>1162818.31</v>
      </c>
      <c r="N172" s="185">
        <f>M172*O172</f>
        <v>988395.56350000005</v>
      </c>
      <c r="O172" s="183">
        <v>0.85</v>
      </c>
      <c r="P172" s="185">
        <f>M172*Q172</f>
        <v>151166.38030000002</v>
      </c>
      <c r="Q172" s="183">
        <v>0.13</v>
      </c>
      <c r="R172" s="185">
        <f>M172*S172</f>
        <v>23256.3662</v>
      </c>
      <c r="S172" s="235">
        <v>0.02</v>
      </c>
    </row>
    <row r="173" spans="1:19" ht="55.5" customHeight="1" x14ac:dyDescent="0.25">
      <c r="A173" s="216"/>
      <c r="B173" s="196"/>
      <c r="C173" s="241"/>
      <c r="D173" s="223"/>
      <c r="E173" s="196"/>
      <c r="F173" s="196"/>
      <c r="G173" s="196"/>
      <c r="H173" s="196"/>
      <c r="I173" s="77" t="s">
        <v>198</v>
      </c>
      <c r="J173" s="65" t="s">
        <v>152</v>
      </c>
      <c r="K173" s="65" t="s">
        <v>199</v>
      </c>
      <c r="L173" s="188"/>
      <c r="M173" s="186"/>
      <c r="N173" s="186"/>
      <c r="O173" s="184"/>
      <c r="P173" s="186"/>
      <c r="Q173" s="184"/>
      <c r="R173" s="186"/>
      <c r="S173" s="237"/>
    </row>
    <row r="174" spans="1:19" ht="14.4" x14ac:dyDescent="0.25">
      <c r="A174" s="227" t="s">
        <v>200</v>
      </c>
      <c r="B174" s="228"/>
      <c r="C174" s="228"/>
      <c r="D174" s="228"/>
      <c r="E174" s="228"/>
      <c r="F174" s="228"/>
      <c r="G174" s="228"/>
      <c r="H174" s="228"/>
      <c r="I174" s="228"/>
      <c r="J174" s="228"/>
      <c r="K174" s="229"/>
      <c r="L174" s="18"/>
      <c r="M174" s="27">
        <f>SUM(M168:M173)</f>
        <v>1421009.83</v>
      </c>
      <c r="N174" s="18">
        <f>SUM(N168:N173)</f>
        <v>1207858.3555000001</v>
      </c>
      <c r="O174" s="18"/>
      <c r="P174" s="18">
        <f>SUM(P168:P173)</f>
        <v>184731.27790000002</v>
      </c>
      <c r="Q174" s="18"/>
      <c r="R174" s="18">
        <f>SUM(R168:R173)</f>
        <v>28420.196599999999</v>
      </c>
      <c r="S174" s="28"/>
    </row>
    <row r="175" spans="1:19" ht="15" thickBot="1" x14ac:dyDescent="0.35">
      <c r="A175" s="297" t="s">
        <v>201</v>
      </c>
      <c r="B175" s="298"/>
      <c r="C175" s="298"/>
      <c r="D175" s="298"/>
      <c r="E175" s="298"/>
      <c r="F175" s="298"/>
      <c r="G175" s="298"/>
      <c r="H175" s="298"/>
      <c r="I175" s="298"/>
      <c r="J175" s="298"/>
      <c r="K175" s="299"/>
      <c r="L175" s="29"/>
      <c r="M175" s="29">
        <f>M167+M174</f>
        <v>57428425.069999978</v>
      </c>
      <c r="N175" s="29">
        <f>N167+N174</f>
        <v>48814160.858499989</v>
      </c>
      <c r="O175" s="30"/>
      <c r="P175" s="29">
        <f>P167+P174</f>
        <v>7465357.5612999983</v>
      </c>
      <c r="Q175" s="30"/>
      <c r="R175" s="29">
        <f>R167+R174</f>
        <v>1148906.6502</v>
      </c>
      <c r="S175" s="31"/>
    </row>
    <row r="177" spans="1:19" x14ac:dyDescent="0.25">
      <c r="A177" s="295" t="s">
        <v>1101</v>
      </c>
      <c r="B177" s="296"/>
      <c r="C177" s="296"/>
      <c r="D177" s="296"/>
      <c r="E177" s="296"/>
      <c r="F177" s="296"/>
      <c r="G177" s="296"/>
      <c r="H177" s="296"/>
      <c r="I177" s="296"/>
      <c r="J177" s="296"/>
      <c r="K177" s="296"/>
      <c r="L177" s="296"/>
      <c r="M177" s="296"/>
      <c r="N177" s="296"/>
      <c r="O177" s="296"/>
      <c r="P177" s="296"/>
      <c r="Q177" s="296"/>
      <c r="R177" s="296"/>
      <c r="S177" s="296"/>
    </row>
    <row r="178" spans="1:19" x14ac:dyDescent="0.25">
      <c r="A178" s="296"/>
      <c r="B178" s="296"/>
      <c r="C178" s="296"/>
      <c r="D178" s="296"/>
      <c r="E178" s="296"/>
      <c r="F178" s="296"/>
      <c r="G178" s="296"/>
      <c r="H178" s="296"/>
      <c r="I178" s="296"/>
      <c r="J178" s="296"/>
      <c r="K178" s="296"/>
      <c r="L178" s="296"/>
      <c r="M178" s="296"/>
      <c r="N178" s="296"/>
      <c r="O178" s="296"/>
      <c r="P178" s="296"/>
      <c r="Q178" s="296"/>
      <c r="R178" s="296"/>
      <c r="S178" s="296"/>
    </row>
    <row r="184" spans="1:19" x14ac:dyDescent="0.25">
      <c r="S184" s="24"/>
    </row>
    <row r="191" spans="1:19" x14ac:dyDescent="0.25">
      <c r="P191" s="24"/>
    </row>
  </sheetData>
  <autoFilter ref="A1:S175"/>
  <mergeCells count="1060">
    <mergeCell ref="H165:H166"/>
    <mergeCell ref="G165:G166"/>
    <mergeCell ref="F165:F166"/>
    <mergeCell ref="E165:E166"/>
    <mergeCell ref="D165:D166"/>
    <mergeCell ref="C165:C166"/>
    <mergeCell ref="B165:B166"/>
    <mergeCell ref="A165:A166"/>
    <mergeCell ref="L165:L166"/>
    <mergeCell ref="M165:M166"/>
    <mergeCell ref="N165:N166"/>
    <mergeCell ref="O165:O166"/>
    <mergeCell ref="P165:P166"/>
    <mergeCell ref="Q165:Q166"/>
    <mergeCell ref="R165:R166"/>
    <mergeCell ref="S165:S166"/>
    <mergeCell ref="C156:C159"/>
    <mergeCell ref="B156:B159"/>
    <mergeCell ref="A156:A159"/>
    <mergeCell ref="S156:S159"/>
    <mergeCell ref="R156:R159"/>
    <mergeCell ref="Q160:Q162"/>
    <mergeCell ref="P160:P162"/>
    <mergeCell ref="O160:O162"/>
    <mergeCell ref="N160:N162"/>
    <mergeCell ref="M160:M162"/>
    <mergeCell ref="L160:L162"/>
    <mergeCell ref="H150:H153"/>
    <mergeCell ref="G150:G153"/>
    <mergeCell ref="F150:F153"/>
    <mergeCell ref="E150:E153"/>
    <mergeCell ref="D150:D153"/>
    <mergeCell ref="M154:M155"/>
    <mergeCell ref="H156:H159"/>
    <mergeCell ref="G156:G159"/>
    <mergeCell ref="F156:F159"/>
    <mergeCell ref="E156:E159"/>
    <mergeCell ref="D156:D159"/>
    <mergeCell ref="C150:C153"/>
    <mergeCell ref="B150:B153"/>
    <mergeCell ref="A150:A153"/>
    <mergeCell ref="S150:S153"/>
    <mergeCell ref="R150:R153"/>
    <mergeCell ref="Q150:Q153"/>
    <mergeCell ref="P150:P153"/>
    <mergeCell ref="O150:O153"/>
    <mergeCell ref="N150:N153"/>
    <mergeCell ref="M150:M153"/>
    <mergeCell ref="L150:L153"/>
    <mergeCell ref="S145:S147"/>
    <mergeCell ref="R145:R147"/>
    <mergeCell ref="Q145:Q147"/>
    <mergeCell ref="P145:P147"/>
    <mergeCell ref="O145:O147"/>
    <mergeCell ref="N145:N147"/>
    <mergeCell ref="M145:M147"/>
    <mergeCell ref="L145:L147"/>
    <mergeCell ref="C148:C149"/>
    <mergeCell ref="B148:B149"/>
    <mergeCell ref="A148:A149"/>
    <mergeCell ref="O148:O149"/>
    <mergeCell ref="N148:N149"/>
    <mergeCell ref="M148:M149"/>
    <mergeCell ref="L148:L149"/>
    <mergeCell ref="H145:H147"/>
    <mergeCell ref="G145:G147"/>
    <mergeCell ref="F145:F147"/>
    <mergeCell ref="E145:E147"/>
    <mergeCell ref="D145:D147"/>
    <mergeCell ref="C145:C147"/>
    <mergeCell ref="B145:B147"/>
    <mergeCell ref="A145:A147"/>
    <mergeCell ref="S148:S149"/>
    <mergeCell ref="R148:R149"/>
    <mergeCell ref="Q148:Q149"/>
    <mergeCell ref="P148:P149"/>
    <mergeCell ref="H148:H149"/>
    <mergeCell ref="G148:G149"/>
    <mergeCell ref="F148:F149"/>
    <mergeCell ref="E148:E149"/>
    <mergeCell ref="D148:D149"/>
    <mergeCell ref="B138:B140"/>
    <mergeCell ref="A138:A140"/>
    <mergeCell ref="S138:S140"/>
    <mergeCell ref="R138:R140"/>
    <mergeCell ref="Q138:Q140"/>
    <mergeCell ref="P138:P140"/>
    <mergeCell ref="O138:O140"/>
    <mergeCell ref="N138:N140"/>
    <mergeCell ref="M138:M140"/>
    <mergeCell ref="L138:L140"/>
    <mergeCell ref="H138:H140"/>
    <mergeCell ref="G138:G140"/>
    <mergeCell ref="F138:F140"/>
    <mergeCell ref="E138:E140"/>
    <mergeCell ref="D138:D140"/>
    <mergeCell ref="C138:C140"/>
    <mergeCell ref="F141:F144"/>
    <mergeCell ref="E141:E144"/>
    <mergeCell ref="D141:D144"/>
    <mergeCell ref="C141:C144"/>
    <mergeCell ref="B141:B144"/>
    <mergeCell ref="A141:A144"/>
    <mergeCell ref="S141:S144"/>
    <mergeCell ref="R141:R144"/>
    <mergeCell ref="Q141:Q144"/>
    <mergeCell ref="P141:P144"/>
    <mergeCell ref="O141:O144"/>
    <mergeCell ref="N141:N144"/>
    <mergeCell ref="M141:M144"/>
    <mergeCell ref="L141:L144"/>
    <mergeCell ref="H141:H144"/>
    <mergeCell ref="G141:G144"/>
    <mergeCell ref="S134:S135"/>
    <mergeCell ref="R134:R135"/>
    <mergeCell ref="Q134:Q135"/>
    <mergeCell ref="P134:P135"/>
    <mergeCell ref="H136:H137"/>
    <mergeCell ref="G136:G137"/>
    <mergeCell ref="F136:F137"/>
    <mergeCell ref="E136:E137"/>
    <mergeCell ref="D136:D137"/>
    <mergeCell ref="H134:H135"/>
    <mergeCell ref="G134:G135"/>
    <mergeCell ref="F134:F135"/>
    <mergeCell ref="E134:E135"/>
    <mergeCell ref="D134:D135"/>
    <mergeCell ref="C136:C137"/>
    <mergeCell ref="B136:B137"/>
    <mergeCell ref="A136:A137"/>
    <mergeCell ref="O136:O137"/>
    <mergeCell ref="N136:N137"/>
    <mergeCell ref="M136:M137"/>
    <mergeCell ref="L136:L137"/>
    <mergeCell ref="H132:H133"/>
    <mergeCell ref="H130:H131"/>
    <mergeCell ref="C132:C133"/>
    <mergeCell ref="S136:S137"/>
    <mergeCell ref="R136:R137"/>
    <mergeCell ref="Q136:Q137"/>
    <mergeCell ref="P136:P137"/>
    <mergeCell ref="C134:C135"/>
    <mergeCell ref="B134:B135"/>
    <mergeCell ref="A134:A135"/>
    <mergeCell ref="O134:O135"/>
    <mergeCell ref="N134:N135"/>
    <mergeCell ref="M134:M135"/>
    <mergeCell ref="L134:L135"/>
    <mergeCell ref="B132:B133"/>
    <mergeCell ref="A132:A133"/>
    <mergeCell ref="O132:O133"/>
    <mergeCell ref="N132:N133"/>
    <mergeCell ref="M132:M133"/>
    <mergeCell ref="L132:L133"/>
    <mergeCell ref="G132:G133"/>
    <mergeCell ref="F132:F133"/>
    <mergeCell ref="E132:E133"/>
    <mergeCell ref="D132:D133"/>
    <mergeCell ref="F120:F121"/>
    <mergeCell ref="S120:S121"/>
    <mergeCell ref="R120:R121"/>
    <mergeCell ref="Q120:Q121"/>
    <mergeCell ref="P120:P121"/>
    <mergeCell ref="O120:O121"/>
    <mergeCell ref="N120:N121"/>
    <mergeCell ref="M120:M121"/>
    <mergeCell ref="M126:M127"/>
    <mergeCell ref="L126:L127"/>
    <mergeCell ref="H124:H125"/>
    <mergeCell ref="G124:G125"/>
    <mergeCell ref="F124:F125"/>
    <mergeCell ref="E124:E125"/>
    <mergeCell ref="D124:D125"/>
    <mergeCell ref="C124:C125"/>
    <mergeCell ref="G130:G131"/>
    <mergeCell ref="F130:F131"/>
    <mergeCell ref="E130:E131"/>
    <mergeCell ref="D130:D131"/>
    <mergeCell ref="C130:C131"/>
    <mergeCell ref="O130:O131"/>
    <mergeCell ref="N130:N131"/>
    <mergeCell ref="M130:M131"/>
    <mergeCell ref="L130:L131"/>
    <mergeCell ref="S130:S131"/>
    <mergeCell ref="R130:R131"/>
    <mergeCell ref="Q130:Q131"/>
    <mergeCell ref="P130:P131"/>
    <mergeCell ref="R122:R123"/>
    <mergeCell ref="Q122:Q123"/>
    <mergeCell ref="P122:P123"/>
    <mergeCell ref="B114:B116"/>
    <mergeCell ref="A114:A116"/>
    <mergeCell ref="O114:O116"/>
    <mergeCell ref="N114:N116"/>
    <mergeCell ref="M114:M116"/>
    <mergeCell ref="L114:L116"/>
    <mergeCell ref="P114:P116"/>
    <mergeCell ref="H117:H119"/>
    <mergeCell ref="G117:G119"/>
    <mergeCell ref="F117:F119"/>
    <mergeCell ref="E117:E119"/>
    <mergeCell ref="D117:D119"/>
    <mergeCell ref="C117:C119"/>
    <mergeCell ref="B117:B119"/>
    <mergeCell ref="A117:A119"/>
    <mergeCell ref="S117:S119"/>
    <mergeCell ref="R117:R119"/>
    <mergeCell ref="Q117:Q119"/>
    <mergeCell ref="P117:P119"/>
    <mergeCell ref="O117:O119"/>
    <mergeCell ref="N117:N119"/>
    <mergeCell ref="M117:M119"/>
    <mergeCell ref="S114:S116"/>
    <mergeCell ref="H114:H116"/>
    <mergeCell ref="G114:G116"/>
    <mergeCell ref="F114:F116"/>
    <mergeCell ref="E114:E116"/>
    <mergeCell ref="D114:D116"/>
    <mergeCell ref="C114:C116"/>
    <mergeCell ref="L117:L119"/>
    <mergeCell ref="G112:G113"/>
    <mergeCell ref="F112:F113"/>
    <mergeCell ref="E112:E113"/>
    <mergeCell ref="D112:D113"/>
    <mergeCell ref="C112:C113"/>
    <mergeCell ref="B112:B113"/>
    <mergeCell ref="A112:A113"/>
    <mergeCell ref="R114:R116"/>
    <mergeCell ref="Q114:Q116"/>
    <mergeCell ref="G110:G111"/>
    <mergeCell ref="F110:F111"/>
    <mergeCell ref="E110:E111"/>
    <mergeCell ref="D110:D111"/>
    <mergeCell ref="C110:C111"/>
    <mergeCell ref="B110:B111"/>
    <mergeCell ref="A110:A111"/>
    <mergeCell ref="B128:B129"/>
    <mergeCell ref="A128:A129"/>
    <mergeCell ref="G120:G121"/>
    <mergeCell ref="M124:M125"/>
    <mergeCell ref="R126:R127"/>
    <mergeCell ref="Q126:Q127"/>
    <mergeCell ref="P126:P127"/>
    <mergeCell ref="H126:H127"/>
    <mergeCell ref="G126:G127"/>
    <mergeCell ref="F126:F127"/>
    <mergeCell ref="E126:E127"/>
    <mergeCell ref="D126:D127"/>
    <mergeCell ref="C126:C127"/>
    <mergeCell ref="B126:B127"/>
    <mergeCell ref="A126:A127"/>
    <mergeCell ref="O126:O127"/>
    <mergeCell ref="S110:S111"/>
    <mergeCell ref="R110:R111"/>
    <mergeCell ref="Q110:Q111"/>
    <mergeCell ref="P110:P111"/>
    <mergeCell ref="O110:O111"/>
    <mergeCell ref="N110:N111"/>
    <mergeCell ref="M110:M111"/>
    <mergeCell ref="L110:L111"/>
    <mergeCell ref="S112:S113"/>
    <mergeCell ref="R112:R113"/>
    <mergeCell ref="Q112:Q113"/>
    <mergeCell ref="P112:P113"/>
    <mergeCell ref="O112:O113"/>
    <mergeCell ref="N112:N113"/>
    <mergeCell ref="M112:M113"/>
    <mergeCell ref="L112:L113"/>
    <mergeCell ref="H110:H111"/>
    <mergeCell ref="H112:H113"/>
    <mergeCell ref="H108:H109"/>
    <mergeCell ref="G108:G109"/>
    <mergeCell ref="F108:F109"/>
    <mergeCell ref="E108:E109"/>
    <mergeCell ref="D108:D109"/>
    <mergeCell ref="C108:C109"/>
    <mergeCell ref="H105:H107"/>
    <mergeCell ref="G105:G107"/>
    <mergeCell ref="F105:F107"/>
    <mergeCell ref="E105:E107"/>
    <mergeCell ref="D105:D107"/>
    <mergeCell ref="C105:C107"/>
    <mergeCell ref="B108:B109"/>
    <mergeCell ref="A108:A109"/>
    <mergeCell ref="S108:S109"/>
    <mergeCell ref="R108:R109"/>
    <mergeCell ref="Q108:Q109"/>
    <mergeCell ref="P108:P109"/>
    <mergeCell ref="O108:O109"/>
    <mergeCell ref="N108:N109"/>
    <mergeCell ref="M108:M109"/>
    <mergeCell ref="L108:L109"/>
    <mergeCell ref="S103:S104"/>
    <mergeCell ref="R103:R104"/>
    <mergeCell ref="Q103:Q104"/>
    <mergeCell ref="P103:P104"/>
    <mergeCell ref="O103:O104"/>
    <mergeCell ref="N103:N104"/>
    <mergeCell ref="M103:M104"/>
    <mergeCell ref="L103:L104"/>
    <mergeCell ref="S98:S100"/>
    <mergeCell ref="S101:S102"/>
    <mergeCell ref="R101:R102"/>
    <mergeCell ref="Q101:Q102"/>
    <mergeCell ref="B105:B107"/>
    <mergeCell ref="A105:A107"/>
    <mergeCell ref="O105:O107"/>
    <mergeCell ref="N105:N107"/>
    <mergeCell ref="M105:M107"/>
    <mergeCell ref="L105:L107"/>
    <mergeCell ref="P105:P107"/>
    <mergeCell ref="H103:H104"/>
    <mergeCell ref="G103:G104"/>
    <mergeCell ref="F103:F104"/>
    <mergeCell ref="E103:E104"/>
    <mergeCell ref="D103:D104"/>
    <mergeCell ref="C103:C104"/>
    <mergeCell ref="B103:B104"/>
    <mergeCell ref="A103:A104"/>
    <mergeCell ref="S105:S107"/>
    <mergeCell ref="R105:R107"/>
    <mergeCell ref="Q105:Q107"/>
    <mergeCell ref="H98:H100"/>
    <mergeCell ref="G98:G100"/>
    <mergeCell ref="F98:F100"/>
    <mergeCell ref="E98:E100"/>
    <mergeCell ref="D98:D100"/>
    <mergeCell ref="C98:C100"/>
    <mergeCell ref="B98:B100"/>
    <mergeCell ref="A98:A100"/>
    <mergeCell ref="R98:R100"/>
    <mergeCell ref="Q98:Q100"/>
    <mergeCell ref="P98:P100"/>
    <mergeCell ref="O98:O100"/>
    <mergeCell ref="N98:N100"/>
    <mergeCell ref="M98:M100"/>
    <mergeCell ref="L98:L100"/>
    <mergeCell ref="H101:H102"/>
    <mergeCell ref="G101:G102"/>
    <mergeCell ref="F101:F102"/>
    <mergeCell ref="E101:E102"/>
    <mergeCell ref="D101:D102"/>
    <mergeCell ref="C101:C102"/>
    <mergeCell ref="B101:B102"/>
    <mergeCell ref="A101:A102"/>
    <mergeCell ref="P101:P102"/>
    <mergeCell ref="O101:O102"/>
    <mergeCell ref="N101:N102"/>
    <mergeCell ref="M101:M102"/>
    <mergeCell ref="L101:L102"/>
    <mergeCell ref="G93:G95"/>
    <mergeCell ref="F93:F95"/>
    <mergeCell ref="E93:E95"/>
    <mergeCell ref="D93:D95"/>
    <mergeCell ref="C93:C95"/>
    <mergeCell ref="B93:B95"/>
    <mergeCell ref="A93:A95"/>
    <mergeCell ref="S93:S95"/>
    <mergeCell ref="R93:R95"/>
    <mergeCell ref="Q93:Q95"/>
    <mergeCell ref="P93:P95"/>
    <mergeCell ref="O93:O95"/>
    <mergeCell ref="N93:N95"/>
    <mergeCell ref="M93:M95"/>
    <mergeCell ref="L93:L95"/>
    <mergeCell ref="H96:H97"/>
    <mergeCell ref="G96:G97"/>
    <mergeCell ref="F96:F97"/>
    <mergeCell ref="E96:E97"/>
    <mergeCell ref="D96:D97"/>
    <mergeCell ref="C96:C97"/>
    <mergeCell ref="B96:B97"/>
    <mergeCell ref="A96:A97"/>
    <mergeCell ref="S96:S97"/>
    <mergeCell ref="R96:R97"/>
    <mergeCell ref="Q96:Q97"/>
    <mergeCell ref="P96:P97"/>
    <mergeCell ref="O96:O97"/>
    <mergeCell ref="N96:N97"/>
    <mergeCell ref="M96:M97"/>
    <mergeCell ref="L96:L97"/>
    <mergeCell ref="H93:H95"/>
    <mergeCell ref="S89:S90"/>
    <mergeCell ref="H91:H92"/>
    <mergeCell ref="G91:G92"/>
    <mergeCell ref="F91:F92"/>
    <mergeCell ref="E91:E92"/>
    <mergeCell ref="D91:D92"/>
    <mergeCell ref="C91:C92"/>
    <mergeCell ref="B91:B92"/>
    <mergeCell ref="A91:A92"/>
    <mergeCell ref="R91:R92"/>
    <mergeCell ref="Q91:Q92"/>
    <mergeCell ref="P91:P92"/>
    <mergeCell ref="O91:O92"/>
    <mergeCell ref="N91:N92"/>
    <mergeCell ref="M91:M92"/>
    <mergeCell ref="L91:L92"/>
    <mergeCell ref="S91:S92"/>
    <mergeCell ref="H89:H90"/>
    <mergeCell ref="G89:G90"/>
    <mergeCell ref="F89:F90"/>
    <mergeCell ref="E89:E90"/>
    <mergeCell ref="D89:D90"/>
    <mergeCell ref="C89:C90"/>
    <mergeCell ref="B89:B90"/>
    <mergeCell ref="O89:O90"/>
    <mergeCell ref="N89:N90"/>
    <mergeCell ref="M89:M90"/>
    <mergeCell ref="L89:L90"/>
    <mergeCell ref="A70:A71"/>
    <mergeCell ref="F72:F73"/>
    <mergeCell ref="E72:E73"/>
    <mergeCell ref="D72:D73"/>
    <mergeCell ref="C72:C73"/>
    <mergeCell ref="B72:B73"/>
    <mergeCell ref="A72:A73"/>
    <mergeCell ref="L72:L73"/>
    <mergeCell ref="M74:M75"/>
    <mergeCell ref="L74:L75"/>
    <mergeCell ref="E76:E78"/>
    <mergeCell ref="D76:D78"/>
    <mergeCell ref="C76:C78"/>
    <mergeCell ref="B76:B78"/>
    <mergeCell ref="A76:A78"/>
    <mergeCell ref="H76:H78"/>
    <mergeCell ref="R70:R71"/>
    <mergeCell ref="Q70:Q71"/>
    <mergeCell ref="P70:P71"/>
    <mergeCell ref="O70:O71"/>
    <mergeCell ref="N70:N71"/>
    <mergeCell ref="M70:M71"/>
    <mergeCell ref="L70:L71"/>
    <mergeCell ref="G76:G78"/>
    <mergeCell ref="F76:F78"/>
    <mergeCell ref="B67:B69"/>
    <mergeCell ref="C67:C69"/>
    <mergeCell ref="D67:D69"/>
    <mergeCell ref="E67:E69"/>
    <mergeCell ref="F67:F69"/>
    <mergeCell ref="G67:G69"/>
    <mergeCell ref="H67:H69"/>
    <mergeCell ref="L67:L69"/>
    <mergeCell ref="H70:H71"/>
    <mergeCell ref="G70:G71"/>
    <mergeCell ref="F70:F71"/>
    <mergeCell ref="E70:E71"/>
    <mergeCell ref="D70:D71"/>
    <mergeCell ref="C70:C71"/>
    <mergeCell ref="B70:B71"/>
    <mergeCell ref="S53:S54"/>
    <mergeCell ref="R53:R54"/>
    <mergeCell ref="Q53:Q54"/>
    <mergeCell ref="G53:G54"/>
    <mergeCell ref="F53:F54"/>
    <mergeCell ref="E53:E54"/>
    <mergeCell ref="D53:D54"/>
    <mergeCell ref="C53:C54"/>
    <mergeCell ref="B53:B54"/>
    <mergeCell ref="H53:H54"/>
    <mergeCell ref="N53:N54"/>
    <mergeCell ref="M53:M54"/>
    <mergeCell ref="L53:L54"/>
    <mergeCell ref="C60:C62"/>
    <mergeCell ref="B60:B62"/>
    <mergeCell ref="Q55:Q57"/>
    <mergeCell ref="O55:O57"/>
    <mergeCell ref="A60:A62"/>
    <mergeCell ref="L60:L62"/>
    <mergeCell ref="S60:S62"/>
    <mergeCell ref="R60:R62"/>
    <mergeCell ref="Q60:Q62"/>
    <mergeCell ref="P60:P62"/>
    <mergeCell ref="O60:O62"/>
    <mergeCell ref="N60:N62"/>
    <mergeCell ref="M60:M62"/>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N10:N11"/>
    <mergeCell ref="O10:O11"/>
    <mergeCell ref="P10:P11"/>
    <mergeCell ref="Q10:Q11"/>
    <mergeCell ref="R10:R11"/>
    <mergeCell ref="S10:S11"/>
    <mergeCell ref="M14:M15"/>
    <mergeCell ref="N14:N15"/>
    <mergeCell ref="O14:O15"/>
    <mergeCell ref="P14:P15"/>
    <mergeCell ref="Q14:Q15"/>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A16:A18"/>
    <mergeCell ref="B16:B18"/>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F12:F13"/>
    <mergeCell ref="R14:R15"/>
    <mergeCell ref="S14:S15"/>
    <mergeCell ref="C16:C18"/>
    <mergeCell ref="D16:D18"/>
    <mergeCell ref="E16:E18"/>
    <mergeCell ref="F16:F18"/>
    <mergeCell ref="A25:A27"/>
    <mergeCell ref="B25:B27"/>
    <mergeCell ref="C25:C27"/>
    <mergeCell ref="D25:D27"/>
    <mergeCell ref="E25:E27"/>
    <mergeCell ref="F25:F27"/>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N28:N29"/>
    <mergeCell ref="O28:O29"/>
    <mergeCell ref="H28:H29"/>
    <mergeCell ref="P28:P29"/>
    <mergeCell ref="Q28:Q29"/>
    <mergeCell ref="R28:R29"/>
    <mergeCell ref="R25:R27"/>
    <mergeCell ref="S25:S27"/>
    <mergeCell ref="M25:M27"/>
    <mergeCell ref="N25:N27"/>
    <mergeCell ref="O25:O27"/>
    <mergeCell ref="P25:P27"/>
    <mergeCell ref="Q25:Q27"/>
    <mergeCell ref="N36:N39"/>
    <mergeCell ref="R30:R32"/>
    <mergeCell ref="P33:P35"/>
    <mergeCell ref="N30:N32"/>
    <mergeCell ref="O30:O32"/>
    <mergeCell ref="P30:P32"/>
    <mergeCell ref="G25:G27"/>
    <mergeCell ref="G23:G24"/>
    <mergeCell ref="L23:L24"/>
    <mergeCell ref="A23:A24"/>
    <mergeCell ref="B23:B24"/>
    <mergeCell ref="C23:C24"/>
    <mergeCell ref="D23:D24"/>
    <mergeCell ref="E23:E24"/>
    <mergeCell ref="F23:F24"/>
    <mergeCell ref="L25:L27"/>
    <mergeCell ref="A44:A46"/>
    <mergeCell ref="B44:B46"/>
    <mergeCell ref="A28:A29"/>
    <mergeCell ref="B28:B29"/>
    <mergeCell ref="C28:C29"/>
    <mergeCell ref="G40:G41"/>
    <mergeCell ref="L40:L41"/>
    <mergeCell ref="L36:L39"/>
    <mergeCell ref="A40:A41"/>
    <mergeCell ref="B40:B41"/>
    <mergeCell ref="A30:A32"/>
    <mergeCell ref="B30:B32"/>
    <mergeCell ref="C30:C32"/>
    <mergeCell ref="D30:D32"/>
    <mergeCell ref="E30:E32"/>
    <mergeCell ref="F30:F32"/>
    <mergeCell ref="G30:G32"/>
    <mergeCell ref="A36:A39"/>
    <mergeCell ref="B36:B39"/>
    <mergeCell ref="C36:C39"/>
    <mergeCell ref="L30:L32"/>
    <mergeCell ref="A42:A43"/>
    <mergeCell ref="B42:B43"/>
    <mergeCell ref="C42:C43"/>
    <mergeCell ref="D42:D43"/>
    <mergeCell ref="E42:E43"/>
    <mergeCell ref="F42:F43"/>
    <mergeCell ref="D36:D39"/>
    <mergeCell ref="E36:E39"/>
    <mergeCell ref="F36:F39"/>
    <mergeCell ref="G36:G39"/>
    <mergeCell ref="H36:H39"/>
    <mergeCell ref="M30:M32"/>
    <mergeCell ref="Q30:Q32"/>
    <mergeCell ref="H30:H32"/>
    <mergeCell ref="D28:D29"/>
    <mergeCell ref="E28:E29"/>
    <mergeCell ref="A33:A35"/>
    <mergeCell ref="B33:B35"/>
    <mergeCell ref="C33:C35"/>
    <mergeCell ref="D33:D35"/>
    <mergeCell ref="E33:E35"/>
    <mergeCell ref="M33:M35"/>
    <mergeCell ref="N33:N35"/>
    <mergeCell ref="F33:F35"/>
    <mergeCell ref="G33:G35"/>
    <mergeCell ref="L33:L35"/>
    <mergeCell ref="F28:F29"/>
    <mergeCell ref="G28:G29"/>
    <mergeCell ref="L28:L29"/>
    <mergeCell ref="H33:H35"/>
    <mergeCell ref="Q36:Q39"/>
    <mergeCell ref="O33:O35"/>
    <mergeCell ref="M36:M39"/>
    <mergeCell ref="N55:N57"/>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G44:G46"/>
    <mergeCell ref="L44:L46"/>
    <mergeCell ref="M44:M46"/>
    <mergeCell ref="G42:G43"/>
    <mergeCell ref="L42:L43"/>
    <mergeCell ref="M42:M43"/>
    <mergeCell ref="M40:M41"/>
    <mergeCell ref="N40:N41"/>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N169:N171"/>
    <mergeCell ref="O169:O171"/>
    <mergeCell ref="G55:G57"/>
    <mergeCell ref="F55:F57"/>
    <mergeCell ref="E55:E57"/>
    <mergeCell ref="D55:D57"/>
    <mergeCell ref="H55:H57"/>
    <mergeCell ref="H58:H59"/>
    <mergeCell ref="A167:K167"/>
    <mergeCell ref="A168:S168"/>
    <mergeCell ref="A169:A171"/>
    <mergeCell ref="B169:B171"/>
    <mergeCell ref="C169:C171"/>
    <mergeCell ref="D169:D171"/>
    <mergeCell ref="E169:E171"/>
    <mergeCell ref="S55:S57"/>
    <mergeCell ref="R55:R57"/>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P47:P48"/>
    <mergeCell ref="O47:O48"/>
    <mergeCell ref="N47:N48"/>
    <mergeCell ref="G49:G52"/>
    <mergeCell ref="F49:F52"/>
    <mergeCell ref="E49:E52"/>
    <mergeCell ref="D49:D52"/>
    <mergeCell ref="C49:C52"/>
    <mergeCell ref="B49:B52"/>
    <mergeCell ref="A49:A52"/>
    <mergeCell ref="A177:S178"/>
    <mergeCell ref="G172:G173"/>
    <mergeCell ref="L172:L173"/>
    <mergeCell ref="M172:M173"/>
    <mergeCell ref="N172:N173"/>
    <mergeCell ref="O172:O173"/>
    <mergeCell ref="P172:P173"/>
    <mergeCell ref="P169:P171"/>
    <mergeCell ref="Q169:Q171"/>
    <mergeCell ref="R169:R171"/>
    <mergeCell ref="S169:S171"/>
    <mergeCell ref="A172:A173"/>
    <mergeCell ref="B172:B173"/>
    <mergeCell ref="C172:C173"/>
    <mergeCell ref="D172:D173"/>
    <mergeCell ref="E172:E173"/>
    <mergeCell ref="F172:F173"/>
    <mergeCell ref="F169:F171"/>
    <mergeCell ref="G169:G171"/>
    <mergeCell ref="L169:L171"/>
    <mergeCell ref="M169:M171"/>
    <mergeCell ref="H169:H171"/>
    <mergeCell ref="H172:H173"/>
    <mergeCell ref="S172:S173"/>
    <mergeCell ref="A174:K174"/>
    <mergeCell ref="A175:K175"/>
    <mergeCell ref="Q172:Q173"/>
    <mergeCell ref="R172:R173"/>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40:R41"/>
    <mergeCell ref="S40:S41"/>
    <mergeCell ref="O40:O41"/>
    <mergeCell ref="M16:M18"/>
    <mergeCell ref="N16:N18"/>
    <mergeCell ref="O16:O18"/>
    <mergeCell ref="P16:P18"/>
    <mergeCell ref="Q16:Q18"/>
    <mergeCell ref="R16:R18"/>
    <mergeCell ref="O36:O39"/>
    <mergeCell ref="P36:P39"/>
    <mergeCell ref="R33:R35"/>
    <mergeCell ref="R36:R39"/>
    <mergeCell ref="Q33:Q35"/>
    <mergeCell ref="S28:S29"/>
    <mergeCell ref="M28:M29"/>
    <mergeCell ref="S30:S32"/>
    <mergeCell ref="S33:S35"/>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N44:N46"/>
    <mergeCell ref="S44:S46"/>
    <mergeCell ref="S47:S48"/>
    <mergeCell ref="R47:R48"/>
    <mergeCell ref="Q47:Q48"/>
    <mergeCell ref="R42:R43"/>
    <mergeCell ref="S42:S43"/>
    <mergeCell ref="O44:O46"/>
    <mergeCell ref="P44:P46"/>
    <mergeCell ref="N42:N43"/>
    <mergeCell ref="O42:O43"/>
    <mergeCell ref="P42:P43"/>
    <mergeCell ref="Q42:Q43"/>
    <mergeCell ref="R44:R46"/>
    <mergeCell ref="Q44:Q46"/>
    <mergeCell ref="P55:P57"/>
    <mergeCell ref="H63:H64"/>
    <mergeCell ref="G63:G64"/>
    <mergeCell ref="F63:F64"/>
    <mergeCell ref="E63:E64"/>
    <mergeCell ref="D63:D64"/>
    <mergeCell ref="C63:C64"/>
    <mergeCell ref="B63:B64"/>
    <mergeCell ref="A63:A64"/>
    <mergeCell ref="F65:F66"/>
    <mergeCell ref="E65:E66"/>
    <mergeCell ref="D65:D66"/>
    <mergeCell ref="C65:C66"/>
    <mergeCell ref="B65:B66"/>
    <mergeCell ref="A65:A66"/>
    <mergeCell ref="H65:H66"/>
    <mergeCell ref="G65:G66"/>
    <mergeCell ref="S63:S64"/>
    <mergeCell ref="R63:R64"/>
    <mergeCell ref="Q63:Q64"/>
    <mergeCell ref="P63:P64"/>
    <mergeCell ref="O63:O64"/>
    <mergeCell ref="N63:N64"/>
    <mergeCell ref="M63:M64"/>
    <mergeCell ref="L63:L64"/>
    <mergeCell ref="S65:S66"/>
    <mergeCell ref="R65:R66"/>
    <mergeCell ref="Q65:Q66"/>
    <mergeCell ref="P65:P66"/>
    <mergeCell ref="O65:O66"/>
    <mergeCell ref="N65:N66"/>
    <mergeCell ref="M65:M66"/>
    <mergeCell ref="L65:L66"/>
    <mergeCell ref="A67:A69"/>
    <mergeCell ref="Q72:Q73"/>
    <mergeCell ref="P72:P73"/>
    <mergeCell ref="O72:O73"/>
    <mergeCell ref="N72:N73"/>
    <mergeCell ref="M72:M73"/>
    <mergeCell ref="S72:S73"/>
    <mergeCell ref="R72:R73"/>
    <mergeCell ref="H74:H75"/>
    <mergeCell ref="G74:G75"/>
    <mergeCell ref="H72:H73"/>
    <mergeCell ref="G72:G73"/>
    <mergeCell ref="F74:F75"/>
    <mergeCell ref="E74:E75"/>
    <mergeCell ref="D74:D75"/>
    <mergeCell ref="C74:C75"/>
    <mergeCell ref="B74:B75"/>
    <mergeCell ref="A74:A75"/>
    <mergeCell ref="S74:S75"/>
    <mergeCell ref="R74:R75"/>
    <mergeCell ref="Q74:Q75"/>
    <mergeCell ref="P74:P75"/>
    <mergeCell ref="O74:O75"/>
    <mergeCell ref="N74:N75"/>
    <mergeCell ref="M67:M69"/>
    <mergeCell ref="N67:N69"/>
    <mergeCell ref="O67:O69"/>
    <mergeCell ref="P67:P69"/>
    <mergeCell ref="Q67:Q69"/>
    <mergeCell ref="R67:R69"/>
    <mergeCell ref="S67:S69"/>
    <mergeCell ref="S70:S71"/>
    <mergeCell ref="N81:N85"/>
    <mergeCell ref="M81:M85"/>
    <mergeCell ref="L81:L85"/>
    <mergeCell ref="H79:H80"/>
    <mergeCell ref="G79:G80"/>
    <mergeCell ref="F79:F80"/>
    <mergeCell ref="E79:E80"/>
    <mergeCell ref="D79:D80"/>
    <mergeCell ref="C79:C80"/>
    <mergeCell ref="S76:S78"/>
    <mergeCell ref="R76:R78"/>
    <mergeCell ref="Q76:Q78"/>
    <mergeCell ref="P76:P78"/>
    <mergeCell ref="O76:O78"/>
    <mergeCell ref="N76:N78"/>
    <mergeCell ref="M76:M78"/>
    <mergeCell ref="L76:L78"/>
    <mergeCell ref="Q79:Q80"/>
    <mergeCell ref="P79:P80"/>
    <mergeCell ref="O79:O80"/>
    <mergeCell ref="N79:N80"/>
    <mergeCell ref="M79:M80"/>
    <mergeCell ref="L79:L80"/>
    <mergeCell ref="S79:S80"/>
    <mergeCell ref="R79:R80"/>
    <mergeCell ref="S81:S85"/>
    <mergeCell ref="R81:R85"/>
    <mergeCell ref="Q81:Q85"/>
    <mergeCell ref="P81:P85"/>
    <mergeCell ref="O81:O85"/>
    <mergeCell ref="O122:O123"/>
    <mergeCell ref="N122:N123"/>
    <mergeCell ref="M122:M123"/>
    <mergeCell ref="L122:L123"/>
    <mergeCell ref="E120:E121"/>
    <mergeCell ref="D120:D121"/>
    <mergeCell ref="C120:C121"/>
    <mergeCell ref="B120:B121"/>
    <mergeCell ref="A120:A121"/>
    <mergeCell ref="H120:H121"/>
    <mergeCell ref="L120:L121"/>
    <mergeCell ref="B79:B80"/>
    <mergeCell ref="A79:A80"/>
    <mergeCell ref="D86:D88"/>
    <mergeCell ref="C86:C88"/>
    <mergeCell ref="B86:B88"/>
    <mergeCell ref="A86:A88"/>
    <mergeCell ref="N86:N88"/>
    <mergeCell ref="M86:M88"/>
    <mergeCell ref="L86:L88"/>
    <mergeCell ref="C81:C85"/>
    <mergeCell ref="B81:B85"/>
    <mergeCell ref="A81:A85"/>
    <mergeCell ref="D81:D85"/>
    <mergeCell ref="H81:H85"/>
    <mergeCell ref="G81:G85"/>
    <mergeCell ref="F81:F85"/>
    <mergeCell ref="E81:E85"/>
    <mergeCell ref="H86:H88"/>
    <mergeCell ref="G86:G88"/>
    <mergeCell ref="F86:F88"/>
    <mergeCell ref="E86:E88"/>
    <mergeCell ref="S126:S127"/>
    <mergeCell ref="N126:N127"/>
    <mergeCell ref="S132:S133"/>
    <mergeCell ref="R132:R133"/>
    <mergeCell ref="P132:P133"/>
    <mergeCell ref="Q132:Q133"/>
    <mergeCell ref="H128:H129"/>
    <mergeCell ref="G128:G129"/>
    <mergeCell ref="F128:F129"/>
    <mergeCell ref="E128:E129"/>
    <mergeCell ref="D128:D129"/>
    <mergeCell ref="C128:C129"/>
    <mergeCell ref="B130:B131"/>
    <mergeCell ref="A130:A131"/>
    <mergeCell ref="S86:S88"/>
    <mergeCell ref="R86:R88"/>
    <mergeCell ref="Q86:Q88"/>
    <mergeCell ref="P86:P88"/>
    <mergeCell ref="O86:O88"/>
    <mergeCell ref="A89:A90"/>
    <mergeCell ref="R89:R90"/>
    <mergeCell ref="Q89:Q90"/>
    <mergeCell ref="P89:P90"/>
    <mergeCell ref="H122:H123"/>
    <mergeCell ref="G122:G123"/>
    <mergeCell ref="F122:F123"/>
    <mergeCell ref="E122:E123"/>
    <mergeCell ref="D122:D123"/>
    <mergeCell ref="C122:C123"/>
    <mergeCell ref="B122:B123"/>
    <mergeCell ref="A122:A123"/>
    <mergeCell ref="S122:S123"/>
    <mergeCell ref="S154:S155"/>
    <mergeCell ref="H154:H155"/>
    <mergeCell ref="G154:G155"/>
    <mergeCell ref="F154:F155"/>
    <mergeCell ref="E154:E155"/>
    <mergeCell ref="D154:D155"/>
    <mergeCell ref="C154:C155"/>
    <mergeCell ref="B154:B155"/>
    <mergeCell ref="A154:A155"/>
    <mergeCell ref="R154:R155"/>
    <mergeCell ref="Q154:Q155"/>
    <mergeCell ref="P154:P155"/>
    <mergeCell ref="O154:O155"/>
    <mergeCell ref="N154:N155"/>
    <mergeCell ref="B124:B125"/>
    <mergeCell ref="A124:A125"/>
    <mergeCell ref="S124:S125"/>
    <mergeCell ref="R124:R125"/>
    <mergeCell ref="Q124:Q125"/>
    <mergeCell ref="P124:P125"/>
    <mergeCell ref="O124:O125"/>
    <mergeCell ref="N124:N125"/>
    <mergeCell ref="L154:L155"/>
    <mergeCell ref="L124:L125"/>
    <mergeCell ref="S128:S129"/>
    <mergeCell ref="R128:R129"/>
    <mergeCell ref="Q128:Q129"/>
    <mergeCell ref="P128:P129"/>
    <mergeCell ref="O128:O129"/>
    <mergeCell ref="N128:N129"/>
    <mergeCell ref="M128:M129"/>
    <mergeCell ref="L128:L129"/>
    <mergeCell ref="H163:H164"/>
    <mergeCell ref="G163:G164"/>
    <mergeCell ref="F163:F164"/>
    <mergeCell ref="E163:E164"/>
    <mergeCell ref="D163:D164"/>
    <mergeCell ref="C163:C164"/>
    <mergeCell ref="B163:B164"/>
    <mergeCell ref="A163:A164"/>
    <mergeCell ref="S163:S164"/>
    <mergeCell ref="R163:R164"/>
    <mergeCell ref="Q163:Q164"/>
    <mergeCell ref="P163:P164"/>
    <mergeCell ref="O163:O164"/>
    <mergeCell ref="N163:N164"/>
    <mergeCell ref="M163:M164"/>
    <mergeCell ref="L163:L164"/>
    <mergeCell ref="Q156:Q159"/>
    <mergeCell ref="P156:P159"/>
    <mergeCell ref="O156:O159"/>
    <mergeCell ref="N156:N159"/>
    <mergeCell ref="M156:M159"/>
    <mergeCell ref="L156:L159"/>
    <mergeCell ref="H160:H162"/>
    <mergeCell ref="G160:G162"/>
    <mergeCell ref="F160:F162"/>
    <mergeCell ref="E160:E162"/>
    <mergeCell ref="D160:D162"/>
    <mergeCell ref="C160:C162"/>
    <mergeCell ref="B160:B162"/>
    <mergeCell ref="A160:A162"/>
    <mergeCell ref="S160:S162"/>
    <mergeCell ref="R160:R162"/>
  </mergeCells>
  <pageMargins left="0.70866141732283505" right="0.70866141732283505" top="0.722440945" bottom="0.511811023622047" header="0.56496062999999996" footer="0.31496062992126"/>
  <pageSetup paperSize="9" scale="29" fitToHeight="5" orientation="landscape" r:id="rId1"/>
  <headerFooter>
    <oddHeader xml:space="preserve">&amp;C&amp;"Trebuchet MS,Bold"&amp;12List of contracted projects/Lista proiectelor contractate 
</oddHeader>
    <oddFooter>&amp;L&amp;P/&amp;N</oddFooter>
  </headerFooter>
  <rowBreaks count="6" manualBreakCount="6">
    <brk id="27" max="18" man="1"/>
    <brk id="46" max="18" man="1"/>
    <brk id="69" max="18" man="1"/>
    <brk id="100" max="18" man="1"/>
    <brk id="131" max="18" man="1"/>
    <brk id="17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Normal="100" zoomScaleSheetLayoutView="100" zoomScalePageLayoutView="82" workbookViewId="0">
      <selection activeCell="H8" sqref="H8:H9"/>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5" t="s">
        <v>0</v>
      </c>
      <c r="B1" s="247" t="s">
        <v>1</v>
      </c>
      <c r="C1" s="204" t="s">
        <v>2</v>
      </c>
      <c r="D1" s="204" t="s">
        <v>3</v>
      </c>
      <c r="E1" s="204" t="s">
        <v>4</v>
      </c>
      <c r="F1" s="204" t="s">
        <v>5</v>
      </c>
      <c r="G1" s="204" t="s">
        <v>6</v>
      </c>
      <c r="H1" s="204" t="s">
        <v>618</v>
      </c>
      <c r="I1" s="204" t="s">
        <v>7</v>
      </c>
      <c r="J1" s="247" t="s">
        <v>8</v>
      </c>
      <c r="K1" s="247" t="s">
        <v>9</v>
      </c>
      <c r="L1" s="247" t="s">
        <v>10</v>
      </c>
      <c r="M1" s="242" t="s">
        <v>11</v>
      </c>
      <c r="N1" s="243"/>
      <c r="O1" s="243"/>
      <c r="P1" s="243"/>
      <c r="Q1" s="243"/>
      <c r="R1" s="244"/>
      <c r="S1" s="1"/>
    </row>
    <row r="2" spans="1:19" ht="81" customHeight="1" x14ac:dyDescent="0.25">
      <c r="A2" s="246"/>
      <c r="B2" s="248"/>
      <c r="C2" s="205"/>
      <c r="D2" s="205"/>
      <c r="E2" s="205"/>
      <c r="F2" s="205"/>
      <c r="G2" s="205"/>
      <c r="H2" s="205"/>
      <c r="I2" s="205"/>
      <c r="J2" s="248"/>
      <c r="K2" s="248"/>
      <c r="L2" s="24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49" t="s">
        <v>202</v>
      </c>
      <c r="B6" s="250"/>
      <c r="C6" s="250"/>
      <c r="D6" s="250"/>
      <c r="E6" s="250"/>
      <c r="F6" s="250"/>
      <c r="G6" s="250"/>
      <c r="H6" s="250"/>
      <c r="I6" s="250"/>
      <c r="J6" s="250"/>
      <c r="K6" s="250"/>
      <c r="L6" s="250"/>
      <c r="M6" s="250"/>
      <c r="N6" s="250"/>
      <c r="O6" s="250"/>
      <c r="P6" s="250"/>
      <c r="Q6" s="250"/>
      <c r="R6" s="250"/>
      <c r="S6" s="251"/>
    </row>
    <row r="7" spans="1:19" ht="20.25" customHeight="1" thickBot="1" x14ac:dyDescent="0.3">
      <c r="A7" s="313" t="s">
        <v>203</v>
      </c>
      <c r="B7" s="314"/>
      <c r="C7" s="314"/>
      <c r="D7" s="314"/>
      <c r="E7" s="314"/>
      <c r="F7" s="314"/>
      <c r="G7" s="314"/>
      <c r="H7" s="314"/>
      <c r="I7" s="314"/>
      <c r="J7" s="314"/>
      <c r="K7" s="314"/>
      <c r="L7" s="314"/>
      <c r="M7" s="314"/>
      <c r="N7" s="314"/>
      <c r="O7" s="314"/>
      <c r="P7" s="314"/>
      <c r="Q7" s="314"/>
      <c r="R7" s="314"/>
      <c r="S7" s="315"/>
    </row>
    <row r="8" spans="1:19" ht="62.25" customHeight="1" x14ac:dyDescent="0.25">
      <c r="A8" s="352">
        <v>1</v>
      </c>
      <c r="B8" s="353" t="s">
        <v>204</v>
      </c>
      <c r="C8" s="354" t="s">
        <v>205</v>
      </c>
      <c r="D8" s="349" t="s">
        <v>344</v>
      </c>
      <c r="E8" s="355">
        <v>24</v>
      </c>
      <c r="F8" s="350" t="s">
        <v>60</v>
      </c>
      <c r="G8" s="350" t="s">
        <v>61</v>
      </c>
      <c r="H8" s="350" t="s">
        <v>620</v>
      </c>
      <c r="I8" s="88" t="s">
        <v>62</v>
      </c>
      <c r="J8" s="86" t="s">
        <v>63</v>
      </c>
      <c r="K8" s="86" t="s">
        <v>64</v>
      </c>
      <c r="L8" s="356">
        <v>87</v>
      </c>
      <c r="M8" s="358">
        <v>1347194.38</v>
      </c>
      <c r="N8" s="310">
        <f>M8*85%</f>
        <v>1145115.2229999998</v>
      </c>
      <c r="O8" s="359">
        <v>0.85</v>
      </c>
      <c r="P8" s="350">
        <f>M8*13%</f>
        <v>175135.26939999999</v>
      </c>
      <c r="Q8" s="359">
        <v>0.13</v>
      </c>
      <c r="R8" s="350">
        <f>M8*2%</f>
        <v>26943.887599999998</v>
      </c>
      <c r="S8" s="351">
        <v>0.02</v>
      </c>
    </row>
    <row r="9" spans="1:19" ht="48" customHeight="1" x14ac:dyDescent="0.25">
      <c r="A9" s="338"/>
      <c r="B9" s="182"/>
      <c r="C9" s="347"/>
      <c r="D9" s="348"/>
      <c r="E9" s="322"/>
      <c r="F9" s="292"/>
      <c r="G9" s="292"/>
      <c r="H9" s="292"/>
      <c r="I9" s="77" t="s">
        <v>206</v>
      </c>
      <c r="J9" s="65" t="s">
        <v>128</v>
      </c>
      <c r="K9" s="65" t="s">
        <v>103</v>
      </c>
      <c r="L9" s="357"/>
      <c r="M9" s="337"/>
      <c r="N9" s="186"/>
      <c r="O9" s="293"/>
      <c r="P9" s="292"/>
      <c r="Q9" s="293"/>
      <c r="R9" s="292"/>
      <c r="S9" s="336"/>
    </row>
    <row r="10" spans="1:19" ht="14.4" x14ac:dyDescent="0.25">
      <c r="A10" s="338">
        <v>2</v>
      </c>
      <c r="B10" s="182" t="s">
        <v>207</v>
      </c>
      <c r="C10" s="347" t="s">
        <v>208</v>
      </c>
      <c r="D10" s="348" t="s">
        <v>209</v>
      </c>
      <c r="E10" s="330">
        <v>24</v>
      </c>
      <c r="F10" s="292" t="s">
        <v>60</v>
      </c>
      <c r="G10" s="292" t="s">
        <v>61</v>
      </c>
      <c r="H10" s="292" t="s">
        <v>620</v>
      </c>
      <c r="I10" s="83" t="s">
        <v>210</v>
      </c>
      <c r="J10" s="79" t="s">
        <v>128</v>
      </c>
      <c r="K10" s="65" t="s">
        <v>67</v>
      </c>
      <c r="L10" s="301">
        <v>87</v>
      </c>
      <c r="M10" s="337">
        <v>280566.42</v>
      </c>
      <c r="N10" s="185">
        <f>M10*85%</f>
        <v>238481.45699999997</v>
      </c>
      <c r="O10" s="293">
        <v>0.85</v>
      </c>
      <c r="P10" s="292">
        <f>M10*13%</f>
        <v>36473.634599999998</v>
      </c>
      <c r="Q10" s="293">
        <v>0.13</v>
      </c>
      <c r="R10" s="292">
        <f>M10*2%</f>
        <v>5611.3283999999994</v>
      </c>
      <c r="S10" s="336">
        <v>0.02</v>
      </c>
    </row>
    <row r="11" spans="1:19" ht="14.4" x14ac:dyDescent="0.25">
      <c r="A11" s="338"/>
      <c r="B11" s="182"/>
      <c r="C11" s="347"/>
      <c r="D11" s="348"/>
      <c r="E11" s="331"/>
      <c r="F11" s="292"/>
      <c r="G11" s="292"/>
      <c r="H11" s="292"/>
      <c r="I11" s="83" t="s">
        <v>211</v>
      </c>
      <c r="J11" s="79" t="s">
        <v>128</v>
      </c>
      <c r="K11" s="65" t="s">
        <v>67</v>
      </c>
      <c r="L11" s="301"/>
      <c r="M11" s="337"/>
      <c r="N11" s="217"/>
      <c r="O11" s="293"/>
      <c r="P11" s="292"/>
      <c r="Q11" s="293"/>
      <c r="R11" s="292"/>
      <c r="S11" s="336"/>
    </row>
    <row r="12" spans="1:19" ht="21.75" customHeight="1" x14ac:dyDescent="0.25">
      <c r="A12" s="338"/>
      <c r="B12" s="182"/>
      <c r="C12" s="347"/>
      <c r="D12" s="348"/>
      <c r="E12" s="331"/>
      <c r="F12" s="292"/>
      <c r="G12" s="292"/>
      <c r="H12" s="292"/>
      <c r="I12" s="32" t="s">
        <v>212</v>
      </c>
      <c r="J12" s="79" t="s">
        <v>63</v>
      </c>
      <c r="K12" s="65" t="s">
        <v>74</v>
      </c>
      <c r="L12" s="301"/>
      <c r="M12" s="337"/>
      <c r="N12" s="217"/>
      <c r="O12" s="293"/>
      <c r="P12" s="292"/>
      <c r="Q12" s="293"/>
      <c r="R12" s="292"/>
      <c r="S12" s="336"/>
    </row>
    <row r="13" spans="1:19" ht="41.25" customHeight="1" x14ac:dyDescent="0.25">
      <c r="A13" s="338"/>
      <c r="B13" s="182"/>
      <c r="C13" s="347"/>
      <c r="D13" s="348"/>
      <c r="E13" s="332"/>
      <c r="F13" s="292"/>
      <c r="G13" s="292"/>
      <c r="H13" s="292"/>
      <c r="I13" s="81" t="s">
        <v>213</v>
      </c>
      <c r="J13" s="79" t="s">
        <v>63</v>
      </c>
      <c r="K13" s="65" t="s">
        <v>160</v>
      </c>
      <c r="L13" s="301"/>
      <c r="M13" s="337"/>
      <c r="N13" s="186"/>
      <c r="O13" s="293"/>
      <c r="P13" s="292"/>
      <c r="Q13" s="293"/>
      <c r="R13" s="292"/>
      <c r="S13" s="336"/>
    </row>
    <row r="14" spans="1:19" ht="14.4" x14ac:dyDescent="0.25">
      <c r="A14" s="338">
        <v>3</v>
      </c>
      <c r="B14" s="182" t="s">
        <v>214</v>
      </c>
      <c r="C14" s="347" t="s">
        <v>215</v>
      </c>
      <c r="D14" s="348" t="s">
        <v>216</v>
      </c>
      <c r="E14" s="322">
        <v>24</v>
      </c>
      <c r="F14" s="292" t="s">
        <v>60</v>
      </c>
      <c r="G14" s="292" t="s">
        <v>61</v>
      </c>
      <c r="H14" s="292" t="s">
        <v>620</v>
      </c>
      <c r="I14" s="83" t="s">
        <v>217</v>
      </c>
      <c r="J14" s="79" t="s">
        <v>63</v>
      </c>
      <c r="K14" s="65" t="s">
        <v>74</v>
      </c>
      <c r="L14" s="301">
        <v>88</v>
      </c>
      <c r="M14" s="337">
        <v>288084.21000000002</v>
      </c>
      <c r="N14" s="185">
        <f>M14*85%</f>
        <v>244871.5785</v>
      </c>
      <c r="O14" s="293">
        <v>0.85</v>
      </c>
      <c r="P14" s="292">
        <f>M14*13%</f>
        <v>37450.947300000007</v>
      </c>
      <c r="Q14" s="293">
        <v>0.13</v>
      </c>
      <c r="R14" s="292">
        <f>M14*2%</f>
        <v>5761.6842000000006</v>
      </c>
      <c r="S14" s="336">
        <v>0.02</v>
      </c>
    </row>
    <row r="15" spans="1:19" ht="29.25" customHeight="1" x14ac:dyDescent="0.25">
      <c r="A15" s="338"/>
      <c r="B15" s="182"/>
      <c r="C15" s="347"/>
      <c r="D15" s="348"/>
      <c r="E15" s="322"/>
      <c r="F15" s="292"/>
      <c r="G15" s="292"/>
      <c r="H15" s="292"/>
      <c r="I15" s="83" t="s">
        <v>210</v>
      </c>
      <c r="J15" s="79" t="s">
        <v>128</v>
      </c>
      <c r="K15" s="65" t="s">
        <v>67</v>
      </c>
      <c r="L15" s="301"/>
      <c r="M15" s="337"/>
      <c r="N15" s="217"/>
      <c r="O15" s="293"/>
      <c r="P15" s="292"/>
      <c r="Q15" s="293"/>
      <c r="R15" s="292"/>
      <c r="S15" s="336"/>
    </row>
    <row r="16" spans="1:19" ht="50.25" customHeight="1" x14ac:dyDescent="0.25">
      <c r="A16" s="338"/>
      <c r="B16" s="182"/>
      <c r="C16" s="347"/>
      <c r="D16" s="348"/>
      <c r="E16" s="322"/>
      <c r="F16" s="292"/>
      <c r="G16" s="292"/>
      <c r="H16" s="292"/>
      <c r="I16" s="77" t="s">
        <v>218</v>
      </c>
      <c r="J16" s="79" t="s">
        <v>63</v>
      </c>
      <c r="K16" s="65" t="s">
        <v>74</v>
      </c>
      <c r="L16" s="301"/>
      <c r="M16" s="337"/>
      <c r="N16" s="186"/>
      <c r="O16" s="293"/>
      <c r="P16" s="292"/>
      <c r="Q16" s="293"/>
      <c r="R16" s="292"/>
      <c r="S16" s="336"/>
    </row>
    <row r="17" spans="1:19" ht="72" x14ac:dyDescent="0.25">
      <c r="A17" s="338">
        <v>4</v>
      </c>
      <c r="B17" s="182" t="s">
        <v>219</v>
      </c>
      <c r="C17" s="347" t="s">
        <v>220</v>
      </c>
      <c r="D17" s="348" t="s">
        <v>248</v>
      </c>
      <c r="E17" s="322">
        <v>24</v>
      </c>
      <c r="F17" s="292" t="s">
        <v>60</v>
      </c>
      <c r="G17" s="292" t="s">
        <v>61</v>
      </c>
      <c r="H17" s="292" t="s">
        <v>620</v>
      </c>
      <c r="I17" s="83" t="s">
        <v>221</v>
      </c>
      <c r="J17" s="79" t="s">
        <v>66</v>
      </c>
      <c r="K17" s="65" t="s">
        <v>222</v>
      </c>
      <c r="L17" s="301">
        <v>88</v>
      </c>
      <c r="M17" s="337">
        <v>695223.58</v>
      </c>
      <c r="N17" s="185">
        <v>590940.02</v>
      </c>
      <c r="O17" s="293">
        <v>0.85</v>
      </c>
      <c r="P17" s="292">
        <v>90372.160000000003</v>
      </c>
      <c r="Q17" s="293">
        <v>0.13</v>
      </c>
      <c r="R17" s="292">
        <v>13911.4</v>
      </c>
      <c r="S17" s="336">
        <v>0.02</v>
      </c>
    </row>
    <row r="18" spans="1:19" ht="28.8" x14ac:dyDescent="0.25">
      <c r="A18" s="338"/>
      <c r="B18" s="182"/>
      <c r="C18" s="347"/>
      <c r="D18" s="348"/>
      <c r="E18" s="322"/>
      <c r="F18" s="292"/>
      <c r="G18" s="292"/>
      <c r="H18" s="292"/>
      <c r="I18" s="26" t="s">
        <v>251</v>
      </c>
      <c r="J18" s="35" t="s">
        <v>63</v>
      </c>
      <c r="K18" s="34" t="s">
        <v>112</v>
      </c>
      <c r="L18" s="301"/>
      <c r="M18" s="337"/>
      <c r="N18" s="217"/>
      <c r="O18" s="293"/>
      <c r="P18" s="292"/>
      <c r="Q18" s="293"/>
      <c r="R18" s="292"/>
      <c r="S18" s="336"/>
    </row>
    <row r="19" spans="1:19" ht="43.2" customHeight="1" x14ac:dyDescent="0.25">
      <c r="A19" s="338"/>
      <c r="B19" s="182"/>
      <c r="C19" s="347"/>
      <c r="D19" s="348"/>
      <c r="E19" s="322"/>
      <c r="F19" s="292"/>
      <c r="G19" s="292"/>
      <c r="H19" s="292"/>
      <c r="I19" s="124" t="s">
        <v>223</v>
      </c>
      <c r="J19" s="35" t="s">
        <v>128</v>
      </c>
      <c r="K19" s="34" t="s">
        <v>67</v>
      </c>
      <c r="L19" s="301"/>
      <c r="M19" s="337"/>
      <c r="N19" s="217"/>
      <c r="O19" s="293"/>
      <c r="P19" s="292"/>
      <c r="Q19" s="293"/>
      <c r="R19" s="292"/>
      <c r="S19" s="336"/>
    </row>
    <row r="20" spans="1:19" ht="28.8" x14ac:dyDescent="0.25">
      <c r="A20" s="338"/>
      <c r="B20" s="182"/>
      <c r="C20" s="347"/>
      <c r="D20" s="348"/>
      <c r="E20" s="322"/>
      <c r="F20" s="292"/>
      <c r="G20" s="292"/>
      <c r="H20" s="292"/>
      <c r="I20" s="119" t="s">
        <v>224</v>
      </c>
      <c r="J20" s="79" t="s">
        <v>63</v>
      </c>
      <c r="K20" s="65" t="s">
        <v>112</v>
      </c>
      <c r="L20" s="301"/>
      <c r="M20" s="337"/>
      <c r="N20" s="186"/>
      <c r="O20" s="293"/>
      <c r="P20" s="292"/>
      <c r="Q20" s="293"/>
      <c r="R20" s="292"/>
      <c r="S20" s="336"/>
    </row>
    <row r="21" spans="1:19" ht="67.95" customHeight="1" x14ac:dyDescent="0.25">
      <c r="A21" s="338">
        <v>5</v>
      </c>
      <c r="B21" s="182" t="s">
        <v>225</v>
      </c>
      <c r="C21" s="292" t="s">
        <v>226</v>
      </c>
      <c r="D21" s="346" t="s">
        <v>247</v>
      </c>
      <c r="E21" s="322">
        <v>18</v>
      </c>
      <c r="F21" s="190">
        <v>42734</v>
      </c>
      <c r="G21" s="190">
        <v>43280</v>
      </c>
      <c r="H21" s="360" t="s">
        <v>620</v>
      </c>
      <c r="I21" s="77" t="s">
        <v>250</v>
      </c>
      <c r="J21" s="79" t="s">
        <v>128</v>
      </c>
      <c r="K21" s="37" t="s">
        <v>222</v>
      </c>
      <c r="L21" s="301">
        <v>88</v>
      </c>
      <c r="M21" s="337">
        <v>5999095.9800000004</v>
      </c>
      <c r="N21" s="185">
        <f>M21*O21+0.01</f>
        <v>5099231.5930000003</v>
      </c>
      <c r="O21" s="293">
        <v>0.85</v>
      </c>
      <c r="P21" s="292">
        <f>M21*Q21-0.02</f>
        <v>779882.45740000007</v>
      </c>
      <c r="Q21" s="293">
        <v>0.13</v>
      </c>
      <c r="R21" s="292">
        <f>M21*S21+0.01</f>
        <v>119981.9296</v>
      </c>
      <c r="S21" s="336">
        <v>0.02</v>
      </c>
    </row>
    <row r="22" spans="1:19" ht="67.95" customHeight="1" x14ac:dyDescent="0.25">
      <c r="A22" s="338"/>
      <c r="B22" s="182"/>
      <c r="C22" s="292"/>
      <c r="D22" s="340"/>
      <c r="E22" s="322"/>
      <c r="F22" s="321"/>
      <c r="G22" s="321"/>
      <c r="H22" s="360"/>
      <c r="I22" s="77" t="s">
        <v>252</v>
      </c>
      <c r="J22" s="79" t="s">
        <v>128</v>
      </c>
      <c r="K22" s="37" t="s">
        <v>162</v>
      </c>
      <c r="L22" s="301"/>
      <c r="M22" s="337"/>
      <c r="N22" s="217"/>
      <c r="O22" s="293"/>
      <c r="P22" s="292"/>
      <c r="Q22" s="293"/>
      <c r="R22" s="292"/>
      <c r="S22" s="336"/>
    </row>
    <row r="23" spans="1:19" ht="67.95" customHeight="1" x14ac:dyDescent="0.25">
      <c r="A23" s="338"/>
      <c r="B23" s="182"/>
      <c r="C23" s="292"/>
      <c r="D23" s="340"/>
      <c r="E23" s="322"/>
      <c r="F23" s="321"/>
      <c r="G23" s="321"/>
      <c r="H23" s="360"/>
      <c r="I23" s="77" t="s">
        <v>253</v>
      </c>
      <c r="J23" s="79" t="s">
        <v>152</v>
      </c>
      <c r="K23" s="37" t="s">
        <v>160</v>
      </c>
      <c r="L23" s="301"/>
      <c r="M23" s="337"/>
      <c r="N23" s="186"/>
      <c r="O23" s="293"/>
      <c r="P23" s="292"/>
      <c r="Q23" s="293"/>
      <c r="R23" s="292"/>
      <c r="S23" s="336"/>
    </row>
    <row r="24" spans="1:19" ht="39.75" customHeight="1" x14ac:dyDescent="0.25">
      <c r="A24" s="338">
        <v>6</v>
      </c>
      <c r="B24" s="182" t="s">
        <v>227</v>
      </c>
      <c r="C24" s="292" t="s">
        <v>228</v>
      </c>
      <c r="D24" s="346" t="s">
        <v>249</v>
      </c>
      <c r="E24" s="322">
        <v>23</v>
      </c>
      <c r="F24" s="190">
        <v>42734</v>
      </c>
      <c r="G24" s="190">
        <v>43433</v>
      </c>
      <c r="H24" s="190" t="s">
        <v>621</v>
      </c>
      <c r="I24" s="77" t="s">
        <v>250</v>
      </c>
      <c r="J24" s="79" t="s">
        <v>128</v>
      </c>
      <c r="K24" s="37" t="s">
        <v>222</v>
      </c>
      <c r="L24" s="301">
        <v>88</v>
      </c>
      <c r="M24" s="337">
        <v>5954370.3411764698</v>
      </c>
      <c r="N24" s="185">
        <f>M24*O24</f>
        <v>5061214.7899999991</v>
      </c>
      <c r="O24" s="293">
        <v>0.85</v>
      </c>
      <c r="P24" s="292">
        <f>M24*Q24</f>
        <v>774068.14435294108</v>
      </c>
      <c r="Q24" s="293">
        <v>0.13</v>
      </c>
      <c r="R24" s="292">
        <f>M24*S24</f>
        <v>119087.4068235294</v>
      </c>
      <c r="S24" s="336">
        <v>0.02</v>
      </c>
    </row>
    <row r="25" spans="1:19" ht="39.75" customHeight="1" x14ac:dyDescent="0.25">
      <c r="A25" s="338"/>
      <c r="B25" s="182"/>
      <c r="C25" s="292"/>
      <c r="D25" s="340"/>
      <c r="E25" s="322"/>
      <c r="F25" s="321"/>
      <c r="G25" s="321"/>
      <c r="H25" s="190"/>
      <c r="I25" s="77" t="s">
        <v>254</v>
      </c>
      <c r="J25" s="79" t="s">
        <v>128</v>
      </c>
      <c r="K25" s="37" t="s">
        <v>162</v>
      </c>
      <c r="L25" s="301"/>
      <c r="M25" s="337"/>
      <c r="N25" s="217"/>
      <c r="O25" s="293"/>
      <c r="P25" s="292"/>
      <c r="Q25" s="293"/>
      <c r="R25" s="292"/>
      <c r="S25" s="336"/>
    </row>
    <row r="26" spans="1:19" ht="52.5" customHeight="1" x14ac:dyDescent="0.25">
      <c r="A26" s="338"/>
      <c r="B26" s="182"/>
      <c r="C26" s="292"/>
      <c r="D26" s="340"/>
      <c r="E26" s="322"/>
      <c r="F26" s="321"/>
      <c r="G26" s="321"/>
      <c r="H26" s="190"/>
      <c r="I26" s="77" t="s">
        <v>255</v>
      </c>
      <c r="J26" s="79" t="s">
        <v>152</v>
      </c>
      <c r="K26" s="37" t="s">
        <v>160</v>
      </c>
      <c r="L26" s="301"/>
      <c r="M26" s="337"/>
      <c r="N26" s="186"/>
      <c r="O26" s="293"/>
      <c r="P26" s="292"/>
      <c r="Q26" s="293"/>
      <c r="R26" s="292"/>
      <c r="S26" s="336"/>
    </row>
    <row r="27" spans="1:19" ht="52.5" customHeight="1" x14ac:dyDescent="0.25">
      <c r="A27" s="338">
        <v>7</v>
      </c>
      <c r="B27" s="182" t="s">
        <v>256</v>
      </c>
      <c r="C27" s="292" t="s">
        <v>257</v>
      </c>
      <c r="D27" s="346" t="s">
        <v>262</v>
      </c>
      <c r="E27" s="322">
        <v>20</v>
      </c>
      <c r="F27" s="190">
        <v>42735</v>
      </c>
      <c r="G27" s="190">
        <v>43554</v>
      </c>
      <c r="H27" s="190" t="s">
        <v>621</v>
      </c>
      <c r="I27" s="77" t="s">
        <v>259</v>
      </c>
      <c r="J27" s="79" t="s">
        <v>128</v>
      </c>
      <c r="K27" s="37" t="s">
        <v>261</v>
      </c>
      <c r="L27" s="301">
        <v>87</v>
      </c>
      <c r="M27" s="337">
        <v>705521.22352941195</v>
      </c>
      <c r="N27" s="185">
        <f>M27*O27</f>
        <v>599693.04000000015</v>
      </c>
      <c r="O27" s="293">
        <v>0.85</v>
      </c>
      <c r="P27" s="292">
        <f>M27*Q27</f>
        <v>91717.759058823562</v>
      </c>
      <c r="Q27" s="293">
        <v>0.13</v>
      </c>
      <c r="R27" s="292">
        <f>M27*S27</f>
        <v>14110.424470588239</v>
      </c>
      <c r="S27" s="336">
        <v>0.02</v>
      </c>
    </row>
    <row r="28" spans="1:19" ht="52.5" customHeight="1" x14ac:dyDescent="0.25">
      <c r="A28" s="338"/>
      <c r="B28" s="182"/>
      <c r="C28" s="292"/>
      <c r="D28" s="340"/>
      <c r="E28" s="322"/>
      <c r="F28" s="321"/>
      <c r="G28" s="321"/>
      <c r="H28" s="190"/>
      <c r="I28" s="77" t="s">
        <v>258</v>
      </c>
      <c r="J28" s="79" t="s">
        <v>128</v>
      </c>
      <c r="K28" s="37" t="s">
        <v>261</v>
      </c>
      <c r="L28" s="301"/>
      <c r="M28" s="337"/>
      <c r="N28" s="217"/>
      <c r="O28" s="293"/>
      <c r="P28" s="292"/>
      <c r="Q28" s="293"/>
      <c r="R28" s="292"/>
      <c r="S28" s="336"/>
    </row>
    <row r="29" spans="1:19" ht="52.5" customHeight="1" x14ac:dyDescent="0.25">
      <c r="A29" s="338"/>
      <c r="B29" s="182"/>
      <c r="C29" s="292"/>
      <c r="D29" s="340"/>
      <c r="E29" s="322"/>
      <c r="F29" s="321"/>
      <c r="G29" s="321"/>
      <c r="H29" s="190"/>
      <c r="I29" s="77" t="s">
        <v>260</v>
      </c>
      <c r="J29" s="79" t="s">
        <v>152</v>
      </c>
      <c r="K29" s="37" t="s">
        <v>112</v>
      </c>
      <c r="L29" s="301"/>
      <c r="M29" s="337"/>
      <c r="N29" s="186"/>
      <c r="O29" s="293"/>
      <c r="P29" s="292"/>
      <c r="Q29" s="293"/>
      <c r="R29" s="292"/>
      <c r="S29" s="336"/>
    </row>
    <row r="30" spans="1:19" ht="43.2" x14ac:dyDescent="0.25">
      <c r="A30" s="338">
        <v>8</v>
      </c>
      <c r="B30" s="182" t="s">
        <v>275</v>
      </c>
      <c r="C30" s="292" t="s">
        <v>276</v>
      </c>
      <c r="D30" s="340" t="s">
        <v>305</v>
      </c>
      <c r="E30" s="322">
        <v>36</v>
      </c>
      <c r="F30" s="190" t="s">
        <v>277</v>
      </c>
      <c r="G30" s="190" t="s">
        <v>278</v>
      </c>
      <c r="H30" s="190" t="s">
        <v>621</v>
      </c>
      <c r="I30" s="58" t="s">
        <v>283</v>
      </c>
      <c r="J30" s="79" t="s">
        <v>128</v>
      </c>
      <c r="K30" s="37" t="s">
        <v>140</v>
      </c>
      <c r="L30" s="301">
        <v>87</v>
      </c>
      <c r="M30" s="337">
        <v>1174231.9099999999</v>
      </c>
      <c r="N30" s="185">
        <f>M30*O30</f>
        <v>998097.12349999987</v>
      </c>
      <c r="O30" s="293">
        <v>0.85</v>
      </c>
      <c r="P30" s="292">
        <f>M30*Q30</f>
        <v>152650.1483</v>
      </c>
      <c r="Q30" s="293">
        <v>0.13</v>
      </c>
      <c r="R30" s="292">
        <f>M30*S30</f>
        <v>23484.638199999998</v>
      </c>
      <c r="S30" s="336">
        <v>0.02</v>
      </c>
    </row>
    <row r="31" spans="1:19" ht="39.75" customHeight="1" x14ac:dyDescent="0.25">
      <c r="A31" s="338"/>
      <c r="B31" s="182"/>
      <c r="C31" s="292"/>
      <c r="D31" s="340"/>
      <c r="E31" s="322"/>
      <c r="F31" s="321"/>
      <c r="G31" s="321"/>
      <c r="H31" s="190"/>
      <c r="I31" s="58" t="s">
        <v>279</v>
      </c>
      <c r="J31" s="79" t="s">
        <v>152</v>
      </c>
      <c r="K31" s="37" t="s">
        <v>74</v>
      </c>
      <c r="L31" s="301"/>
      <c r="M31" s="337"/>
      <c r="N31" s="186"/>
      <c r="O31" s="293"/>
      <c r="P31" s="292"/>
      <c r="Q31" s="293"/>
      <c r="R31" s="292"/>
      <c r="S31" s="336"/>
    </row>
    <row r="32" spans="1:19" ht="39.75" customHeight="1" x14ac:dyDescent="0.25">
      <c r="A32" s="338">
        <v>9</v>
      </c>
      <c r="B32" s="182" t="s">
        <v>293</v>
      </c>
      <c r="C32" s="292" t="s">
        <v>294</v>
      </c>
      <c r="D32" s="340" t="s">
        <v>304</v>
      </c>
      <c r="E32" s="322">
        <v>36</v>
      </c>
      <c r="F32" s="321" t="s">
        <v>297</v>
      </c>
      <c r="G32" s="321" t="s">
        <v>298</v>
      </c>
      <c r="H32" s="321" t="s">
        <v>621</v>
      </c>
      <c r="I32" s="59" t="s">
        <v>299</v>
      </c>
      <c r="J32" s="79" t="s">
        <v>152</v>
      </c>
      <c r="K32" s="37" t="s">
        <v>199</v>
      </c>
      <c r="L32" s="301">
        <v>87</v>
      </c>
      <c r="M32" s="361">
        <v>3853515.63</v>
      </c>
      <c r="N32" s="185">
        <v>3275488.28</v>
      </c>
      <c r="O32" s="293">
        <v>0.85</v>
      </c>
      <c r="P32" s="292">
        <v>500957.04</v>
      </c>
      <c r="Q32" s="293">
        <v>0.13</v>
      </c>
      <c r="R32" s="292">
        <f>M32*S32</f>
        <v>77070.312600000005</v>
      </c>
      <c r="S32" s="336">
        <v>0.02</v>
      </c>
    </row>
    <row r="33" spans="1:19" ht="28.8" x14ac:dyDescent="0.25">
      <c r="A33" s="338"/>
      <c r="B33" s="182"/>
      <c r="C33" s="292"/>
      <c r="D33" s="340"/>
      <c r="E33" s="322"/>
      <c r="F33" s="321"/>
      <c r="G33" s="321"/>
      <c r="H33" s="321"/>
      <c r="I33" s="59" t="s">
        <v>300</v>
      </c>
      <c r="J33" s="79" t="s">
        <v>128</v>
      </c>
      <c r="K33" s="37" t="s">
        <v>103</v>
      </c>
      <c r="L33" s="301"/>
      <c r="M33" s="361"/>
      <c r="N33" s="186"/>
      <c r="O33" s="293"/>
      <c r="P33" s="292"/>
      <c r="Q33" s="293"/>
      <c r="R33" s="292"/>
      <c r="S33" s="336"/>
    </row>
    <row r="34" spans="1:19" ht="69.599999999999994" customHeight="1" x14ac:dyDescent="0.25">
      <c r="A34" s="338">
        <v>10</v>
      </c>
      <c r="B34" s="182" t="s">
        <v>295</v>
      </c>
      <c r="C34" s="292" t="s">
        <v>296</v>
      </c>
      <c r="D34" s="323" t="s">
        <v>306</v>
      </c>
      <c r="E34" s="322">
        <v>36</v>
      </c>
      <c r="F34" s="321" t="s">
        <v>297</v>
      </c>
      <c r="G34" s="321" t="s">
        <v>298</v>
      </c>
      <c r="H34" s="321" t="s">
        <v>621</v>
      </c>
      <c r="I34" s="59" t="s">
        <v>301</v>
      </c>
      <c r="J34" s="79" t="s">
        <v>128</v>
      </c>
      <c r="K34" s="37" t="s">
        <v>140</v>
      </c>
      <c r="L34" s="301">
        <v>87</v>
      </c>
      <c r="M34" s="361">
        <v>1040809.39</v>
      </c>
      <c r="N34" s="185">
        <f>M34*O34</f>
        <v>884687.98149999999</v>
      </c>
      <c r="O34" s="293">
        <v>0.85</v>
      </c>
      <c r="P34" s="292">
        <f>M34*Q34</f>
        <v>135305.22070000001</v>
      </c>
      <c r="Q34" s="293">
        <v>0.13</v>
      </c>
      <c r="R34" s="292">
        <f>M34*S34</f>
        <v>20816.1878</v>
      </c>
      <c r="S34" s="336">
        <v>0.02</v>
      </c>
    </row>
    <row r="35" spans="1:19" ht="69.599999999999994" customHeight="1" x14ac:dyDescent="0.25">
      <c r="A35" s="338"/>
      <c r="B35" s="182"/>
      <c r="C35" s="292"/>
      <c r="D35" s="323"/>
      <c r="E35" s="322"/>
      <c r="F35" s="321"/>
      <c r="G35" s="321"/>
      <c r="H35" s="321"/>
      <c r="I35" s="60" t="s">
        <v>302</v>
      </c>
      <c r="J35" s="79" t="s">
        <v>152</v>
      </c>
      <c r="K35" s="37" t="s">
        <v>74</v>
      </c>
      <c r="L35" s="301"/>
      <c r="M35" s="361"/>
      <c r="N35" s="217"/>
      <c r="O35" s="293"/>
      <c r="P35" s="292"/>
      <c r="Q35" s="293"/>
      <c r="R35" s="292"/>
      <c r="S35" s="336"/>
    </row>
    <row r="36" spans="1:19" ht="69.599999999999994" customHeight="1" x14ac:dyDescent="0.25">
      <c r="A36" s="338"/>
      <c r="B36" s="182"/>
      <c r="C36" s="292"/>
      <c r="D36" s="323"/>
      <c r="E36" s="322"/>
      <c r="F36" s="321"/>
      <c r="G36" s="321"/>
      <c r="H36" s="321"/>
      <c r="I36" s="61" t="s">
        <v>303</v>
      </c>
      <c r="J36" s="79" t="s">
        <v>128</v>
      </c>
      <c r="K36" s="37" t="s">
        <v>140</v>
      </c>
      <c r="L36" s="301"/>
      <c r="M36" s="361"/>
      <c r="N36" s="186"/>
      <c r="O36" s="293"/>
      <c r="P36" s="292"/>
      <c r="Q36" s="293"/>
      <c r="R36" s="292"/>
      <c r="S36" s="336"/>
    </row>
    <row r="37" spans="1:19" ht="28.8" x14ac:dyDescent="0.25">
      <c r="A37" s="338">
        <v>11</v>
      </c>
      <c r="B37" s="182" t="s">
        <v>315</v>
      </c>
      <c r="C37" s="292" t="s">
        <v>316</v>
      </c>
      <c r="D37" s="323" t="s">
        <v>321</v>
      </c>
      <c r="E37" s="322">
        <v>36</v>
      </c>
      <c r="F37" s="321" t="s">
        <v>317</v>
      </c>
      <c r="G37" s="321" t="s">
        <v>318</v>
      </c>
      <c r="H37" s="321" t="s">
        <v>621</v>
      </c>
      <c r="I37" s="61" t="s">
        <v>319</v>
      </c>
      <c r="J37" s="79" t="s">
        <v>128</v>
      </c>
      <c r="K37" s="37" t="s">
        <v>261</v>
      </c>
      <c r="L37" s="301">
        <v>87</v>
      </c>
      <c r="M37" s="339">
        <v>5059800.84</v>
      </c>
      <c r="N37" s="292">
        <v>4300830.7199999997</v>
      </c>
      <c r="O37" s="293">
        <v>0.85</v>
      </c>
      <c r="P37" s="292">
        <v>657774.11</v>
      </c>
      <c r="Q37" s="293">
        <v>0.13</v>
      </c>
      <c r="R37" s="292">
        <v>101196.01</v>
      </c>
      <c r="S37" s="336">
        <v>0.02</v>
      </c>
    </row>
    <row r="38" spans="1:19" ht="69.599999999999994" customHeight="1" x14ac:dyDescent="0.25">
      <c r="A38" s="338"/>
      <c r="B38" s="182"/>
      <c r="C38" s="292"/>
      <c r="D38" s="323"/>
      <c r="E38" s="322"/>
      <c r="F38" s="321"/>
      <c r="G38" s="321"/>
      <c r="H38" s="321"/>
      <c r="I38" s="61" t="s">
        <v>320</v>
      </c>
      <c r="J38" s="79" t="s">
        <v>152</v>
      </c>
      <c r="K38" s="37" t="s">
        <v>160</v>
      </c>
      <c r="L38" s="301"/>
      <c r="M38" s="339"/>
      <c r="N38" s="292"/>
      <c r="O38" s="293"/>
      <c r="P38" s="292"/>
      <c r="Q38" s="293"/>
      <c r="R38" s="292"/>
      <c r="S38" s="336"/>
    </row>
    <row r="39" spans="1:19" ht="28.8" x14ac:dyDescent="0.25">
      <c r="A39" s="338">
        <v>12</v>
      </c>
      <c r="B39" s="182" t="s">
        <v>675</v>
      </c>
      <c r="C39" s="292" t="s">
        <v>676</v>
      </c>
      <c r="D39" s="323" t="s">
        <v>682</v>
      </c>
      <c r="E39" s="322">
        <v>36</v>
      </c>
      <c r="F39" s="321" t="s">
        <v>677</v>
      </c>
      <c r="G39" s="321" t="s">
        <v>678</v>
      </c>
      <c r="H39" s="321" t="s">
        <v>621</v>
      </c>
      <c r="I39" s="64" t="s">
        <v>679</v>
      </c>
      <c r="J39" s="79" t="s">
        <v>128</v>
      </c>
      <c r="K39" s="37" t="s">
        <v>67</v>
      </c>
      <c r="L39" s="301">
        <v>88</v>
      </c>
      <c r="M39" s="339">
        <v>5935643.4199999999</v>
      </c>
      <c r="N39" s="292">
        <v>5045296.8899999997</v>
      </c>
      <c r="O39" s="293">
        <v>0.85</v>
      </c>
      <c r="P39" s="292">
        <v>771574.31</v>
      </c>
      <c r="Q39" s="293">
        <v>0.13</v>
      </c>
      <c r="R39" s="292">
        <v>118772.22</v>
      </c>
      <c r="S39" s="336">
        <v>0.02</v>
      </c>
    </row>
    <row r="40" spans="1:19" ht="43.2" x14ac:dyDescent="0.25">
      <c r="A40" s="338"/>
      <c r="B40" s="182"/>
      <c r="C40" s="292"/>
      <c r="D40" s="323"/>
      <c r="E40" s="322"/>
      <c r="F40" s="321"/>
      <c r="G40" s="321"/>
      <c r="H40" s="321"/>
      <c r="I40" s="64" t="s">
        <v>680</v>
      </c>
      <c r="J40" s="79" t="s">
        <v>128</v>
      </c>
      <c r="K40" s="37" t="s">
        <v>67</v>
      </c>
      <c r="L40" s="301"/>
      <c r="M40" s="339"/>
      <c r="N40" s="292"/>
      <c r="O40" s="293"/>
      <c r="P40" s="292"/>
      <c r="Q40" s="293"/>
      <c r="R40" s="292"/>
      <c r="S40" s="336"/>
    </row>
    <row r="41" spans="1:19" ht="14.4" x14ac:dyDescent="0.25">
      <c r="A41" s="214"/>
      <c r="B41" s="197"/>
      <c r="C41" s="185"/>
      <c r="D41" s="333"/>
      <c r="E41" s="330"/>
      <c r="F41" s="327"/>
      <c r="G41" s="327"/>
      <c r="H41" s="327"/>
      <c r="I41" s="117" t="s">
        <v>681</v>
      </c>
      <c r="J41" s="115" t="s">
        <v>152</v>
      </c>
      <c r="K41" s="118" t="s">
        <v>414</v>
      </c>
      <c r="L41" s="187"/>
      <c r="M41" s="324"/>
      <c r="N41" s="185"/>
      <c r="O41" s="183"/>
      <c r="P41" s="185"/>
      <c r="Q41" s="183"/>
      <c r="R41" s="185"/>
      <c r="S41" s="235"/>
    </row>
    <row r="42" spans="1:19" ht="61.95" customHeight="1" x14ac:dyDescent="0.25">
      <c r="A42" s="197">
        <v>13</v>
      </c>
      <c r="B42" s="197" t="s">
        <v>767</v>
      </c>
      <c r="C42" s="185" t="s">
        <v>720</v>
      </c>
      <c r="D42" s="333" t="s">
        <v>770</v>
      </c>
      <c r="E42" s="330">
        <v>36</v>
      </c>
      <c r="F42" s="327" t="s">
        <v>721</v>
      </c>
      <c r="G42" s="327" t="s">
        <v>722</v>
      </c>
      <c r="H42" s="327" t="s">
        <v>621</v>
      </c>
      <c r="I42" s="64" t="s">
        <v>723</v>
      </c>
      <c r="J42" s="116" t="s">
        <v>128</v>
      </c>
      <c r="K42" s="37" t="s">
        <v>162</v>
      </c>
      <c r="L42" s="187">
        <v>87</v>
      </c>
      <c r="M42" s="324">
        <v>1008946.32</v>
      </c>
      <c r="N42" s="185">
        <v>857604.36</v>
      </c>
      <c r="O42" s="183">
        <v>0.85</v>
      </c>
      <c r="P42" s="185">
        <v>131152.95000000001</v>
      </c>
      <c r="Q42" s="183">
        <v>0.13</v>
      </c>
      <c r="R42" s="185">
        <v>20189.010000000002</v>
      </c>
      <c r="S42" s="183">
        <v>0.02</v>
      </c>
    </row>
    <row r="43" spans="1:19" ht="67.2" customHeight="1" x14ac:dyDescent="0.25">
      <c r="A43" s="196"/>
      <c r="B43" s="196"/>
      <c r="C43" s="186"/>
      <c r="D43" s="335"/>
      <c r="E43" s="332"/>
      <c r="F43" s="329"/>
      <c r="G43" s="329"/>
      <c r="H43" s="329"/>
      <c r="I43" s="64" t="s">
        <v>724</v>
      </c>
      <c r="J43" s="116" t="s">
        <v>152</v>
      </c>
      <c r="K43" s="37" t="s">
        <v>160</v>
      </c>
      <c r="L43" s="188"/>
      <c r="M43" s="325"/>
      <c r="N43" s="186"/>
      <c r="O43" s="184"/>
      <c r="P43" s="186"/>
      <c r="Q43" s="184"/>
      <c r="R43" s="186"/>
      <c r="S43" s="184"/>
    </row>
    <row r="44" spans="1:19" ht="36" customHeight="1" x14ac:dyDescent="0.25">
      <c r="A44" s="197">
        <v>14</v>
      </c>
      <c r="B44" s="197" t="s">
        <v>768</v>
      </c>
      <c r="C44" s="185" t="s">
        <v>769</v>
      </c>
      <c r="D44" s="333" t="s">
        <v>775</v>
      </c>
      <c r="E44" s="330">
        <v>24</v>
      </c>
      <c r="F44" s="327" t="s">
        <v>771</v>
      </c>
      <c r="G44" s="327" t="s">
        <v>772</v>
      </c>
      <c r="H44" s="327" t="s">
        <v>621</v>
      </c>
      <c r="I44" s="64" t="s">
        <v>773</v>
      </c>
      <c r="J44" s="140" t="s">
        <v>128</v>
      </c>
      <c r="K44" s="37" t="s">
        <v>90</v>
      </c>
      <c r="L44" s="187">
        <v>87</v>
      </c>
      <c r="M44" s="324">
        <v>988827.18</v>
      </c>
      <c r="N44" s="185">
        <v>840503.09</v>
      </c>
      <c r="O44" s="183">
        <v>0.85</v>
      </c>
      <c r="P44" s="185">
        <v>128537.68</v>
      </c>
      <c r="Q44" s="183">
        <v>0.13</v>
      </c>
      <c r="R44" s="185">
        <v>19786.41</v>
      </c>
      <c r="S44" s="183">
        <v>0.02</v>
      </c>
    </row>
    <row r="45" spans="1:19" ht="36" customHeight="1" x14ac:dyDescent="0.25">
      <c r="A45" s="206"/>
      <c r="B45" s="206"/>
      <c r="C45" s="217"/>
      <c r="D45" s="334"/>
      <c r="E45" s="331"/>
      <c r="F45" s="328"/>
      <c r="G45" s="328"/>
      <c r="H45" s="328"/>
      <c r="I45" s="64" t="s">
        <v>774</v>
      </c>
      <c r="J45" s="140" t="s">
        <v>152</v>
      </c>
      <c r="K45" s="37" t="s">
        <v>313</v>
      </c>
      <c r="L45" s="238"/>
      <c r="M45" s="326"/>
      <c r="N45" s="217"/>
      <c r="O45" s="234"/>
      <c r="P45" s="217"/>
      <c r="Q45" s="234"/>
      <c r="R45" s="217"/>
      <c r="S45" s="234"/>
    </row>
    <row r="46" spans="1:19" ht="48.6" customHeight="1" x14ac:dyDescent="0.25">
      <c r="A46" s="196"/>
      <c r="B46" s="196"/>
      <c r="C46" s="186"/>
      <c r="D46" s="335"/>
      <c r="E46" s="332"/>
      <c r="F46" s="329"/>
      <c r="G46" s="329"/>
      <c r="H46" s="329"/>
      <c r="I46" s="64" t="s">
        <v>366</v>
      </c>
      <c r="J46" s="140" t="s">
        <v>152</v>
      </c>
      <c r="K46" s="37" t="s">
        <v>112</v>
      </c>
      <c r="L46" s="188"/>
      <c r="M46" s="325"/>
      <c r="N46" s="186"/>
      <c r="O46" s="184"/>
      <c r="P46" s="186"/>
      <c r="Q46" s="184"/>
      <c r="R46" s="186"/>
      <c r="S46" s="184"/>
    </row>
    <row r="47" spans="1:19" ht="60.6" customHeight="1" x14ac:dyDescent="0.25">
      <c r="A47" s="182">
        <v>15</v>
      </c>
      <c r="B47" s="197" t="s">
        <v>783</v>
      </c>
      <c r="C47" s="185" t="s">
        <v>784</v>
      </c>
      <c r="D47" s="323" t="s">
        <v>787</v>
      </c>
      <c r="E47" s="322">
        <v>24</v>
      </c>
      <c r="F47" s="321" t="s">
        <v>785</v>
      </c>
      <c r="G47" s="321" t="s">
        <v>786</v>
      </c>
      <c r="H47" s="321" t="s">
        <v>621</v>
      </c>
      <c r="I47" s="64" t="s">
        <v>788</v>
      </c>
      <c r="J47" s="143" t="s">
        <v>152</v>
      </c>
      <c r="K47" s="37" t="s">
        <v>199</v>
      </c>
      <c r="L47" s="187">
        <v>87</v>
      </c>
      <c r="M47" s="324">
        <v>989404.57</v>
      </c>
      <c r="N47" s="185">
        <v>840993.87</v>
      </c>
      <c r="O47" s="183">
        <v>0.85</v>
      </c>
      <c r="P47" s="185">
        <v>128612.72</v>
      </c>
      <c r="Q47" s="183">
        <v>0.13</v>
      </c>
      <c r="R47" s="185">
        <v>19797.98</v>
      </c>
      <c r="S47" s="282">
        <v>0.02</v>
      </c>
    </row>
    <row r="48" spans="1:19" ht="60.6" customHeight="1" x14ac:dyDescent="0.25">
      <c r="A48" s="182"/>
      <c r="B48" s="196"/>
      <c r="C48" s="186"/>
      <c r="D48" s="323"/>
      <c r="E48" s="322"/>
      <c r="F48" s="321"/>
      <c r="G48" s="321"/>
      <c r="H48" s="321"/>
      <c r="I48" s="64" t="s">
        <v>789</v>
      </c>
      <c r="J48" s="143" t="s">
        <v>128</v>
      </c>
      <c r="K48" s="37" t="s">
        <v>285</v>
      </c>
      <c r="L48" s="188"/>
      <c r="M48" s="325"/>
      <c r="N48" s="186"/>
      <c r="O48" s="184"/>
      <c r="P48" s="186"/>
      <c r="Q48" s="184"/>
      <c r="R48" s="186"/>
      <c r="S48" s="284"/>
    </row>
    <row r="49" spans="1:19" ht="58.2" customHeight="1" x14ac:dyDescent="0.25">
      <c r="A49" s="182">
        <v>16</v>
      </c>
      <c r="B49" s="182" t="s">
        <v>798</v>
      </c>
      <c r="C49" s="292" t="s">
        <v>799</v>
      </c>
      <c r="D49" s="323" t="s">
        <v>803</v>
      </c>
      <c r="E49" s="322">
        <v>24</v>
      </c>
      <c r="F49" s="321" t="s">
        <v>794</v>
      </c>
      <c r="G49" s="321" t="s">
        <v>800</v>
      </c>
      <c r="H49" s="321" t="s">
        <v>621</v>
      </c>
      <c r="I49" s="64" t="s">
        <v>698</v>
      </c>
      <c r="J49" s="149" t="s">
        <v>152</v>
      </c>
      <c r="K49" s="37" t="s">
        <v>112</v>
      </c>
      <c r="L49" s="187">
        <v>87</v>
      </c>
      <c r="M49" s="324">
        <v>854258.96</v>
      </c>
      <c r="N49" s="185">
        <v>726120.1</v>
      </c>
      <c r="O49" s="183">
        <v>0.85</v>
      </c>
      <c r="P49" s="185">
        <v>111045.15</v>
      </c>
      <c r="Q49" s="183">
        <v>0.13</v>
      </c>
      <c r="R49" s="185">
        <v>17093.71</v>
      </c>
      <c r="S49" s="282">
        <v>0.02</v>
      </c>
    </row>
    <row r="50" spans="1:19" ht="58.2" customHeight="1" x14ac:dyDescent="0.25">
      <c r="A50" s="182"/>
      <c r="B50" s="182"/>
      <c r="C50" s="292"/>
      <c r="D50" s="323"/>
      <c r="E50" s="322"/>
      <c r="F50" s="321"/>
      <c r="G50" s="321"/>
      <c r="H50" s="321"/>
      <c r="I50" s="64" t="s">
        <v>801</v>
      </c>
      <c r="J50" s="149" t="s">
        <v>128</v>
      </c>
      <c r="K50" s="37" t="s">
        <v>261</v>
      </c>
      <c r="L50" s="238"/>
      <c r="M50" s="326"/>
      <c r="N50" s="217"/>
      <c r="O50" s="234"/>
      <c r="P50" s="217"/>
      <c r="Q50" s="234"/>
      <c r="R50" s="217"/>
      <c r="S50" s="283"/>
    </row>
    <row r="51" spans="1:19" ht="58.2" customHeight="1" x14ac:dyDescent="0.25">
      <c r="A51" s="182"/>
      <c r="B51" s="182"/>
      <c r="C51" s="292"/>
      <c r="D51" s="323"/>
      <c r="E51" s="322"/>
      <c r="F51" s="321"/>
      <c r="G51" s="321"/>
      <c r="H51" s="321"/>
      <c r="I51" s="64" t="s">
        <v>802</v>
      </c>
      <c r="J51" s="149" t="s">
        <v>128</v>
      </c>
      <c r="K51" s="37" t="s">
        <v>261</v>
      </c>
      <c r="L51" s="188"/>
      <c r="M51" s="325"/>
      <c r="N51" s="186"/>
      <c r="O51" s="184"/>
      <c r="P51" s="186"/>
      <c r="Q51" s="184"/>
      <c r="R51" s="186"/>
      <c r="S51" s="284"/>
    </row>
    <row r="52" spans="1:19" ht="59.4" customHeight="1" x14ac:dyDescent="0.25">
      <c r="A52" s="182">
        <v>17</v>
      </c>
      <c r="B52" s="182" t="s">
        <v>877</v>
      </c>
      <c r="C52" s="292" t="s">
        <v>878</v>
      </c>
      <c r="D52" s="323" t="s">
        <v>882</v>
      </c>
      <c r="E52" s="322">
        <v>24</v>
      </c>
      <c r="F52" s="321" t="s">
        <v>879</v>
      </c>
      <c r="G52" s="321" t="s">
        <v>880</v>
      </c>
      <c r="H52" s="321" t="s">
        <v>621</v>
      </c>
      <c r="I52" s="64" t="s">
        <v>881</v>
      </c>
      <c r="J52" s="162" t="s">
        <v>128</v>
      </c>
      <c r="K52" s="37" t="s">
        <v>110</v>
      </c>
      <c r="L52" s="187">
        <v>87</v>
      </c>
      <c r="M52" s="324">
        <v>916047.52</v>
      </c>
      <c r="N52" s="185">
        <v>778640.38</v>
      </c>
      <c r="O52" s="183">
        <v>0.85</v>
      </c>
      <c r="P52" s="185">
        <v>119077.03</v>
      </c>
      <c r="Q52" s="183">
        <v>0.13</v>
      </c>
      <c r="R52" s="185">
        <v>18330.11</v>
      </c>
      <c r="S52" s="282">
        <v>0.03</v>
      </c>
    </row>
    <row r="53" spans="1:19" ht="59.4" customHeight="1" x14ac:dyDescent="0.25">
      <c r="A53" s="182"/>
      <c r="B53" s="182"/>
      <c r="C53" s="292"/>
      <c r="D53" s="323"/>
      <c r="E53" s="322"/>
      <c r="F53" s="321"/>
      <c r="G53" s="321"/>
      <c r="H53" s="321"/>
      <c r="I53" s="64" t="s">
        <v>673</v>
      </c>
      <c r="J53" s="162" t="s">
        <v>152</v>
      </c>
      <c r="K53" s="37" t="s">
        <v>64</v>
      </c>
      <c r="L53" s="188"/>
      <c r="M53" s="325"/>
      <c r="N53" s="186"/>
      <c r="O53" s="184"/>
      <c r="P53" s="186"/>
      <c r="Q53" s="184"/>
      <c r="R53" s="186"/>
      <c r="S53" s="284"/>
    </row>
    <row r="54" spans="1:19" ht="14.4" x14ac:dyDescent="0.25">
      <c r="A54" s="182">
        <v>18</v>
      </c>
      <c r="B54" s="182" t="s">
        <v>924</v>
      </c>
      <c r="C54" s="292" t="s">
        <v>925</v>
      </c>
      <c r="D54" s="323" t="s">
        <v>929</v>
      </c>
      <c r="E54" s="322">
        <v>18</v>
      </c>
      <c r="F54" s="321" t="s">
        <v>920</v>
      </c>
      <c r="G54" s="321" t="s">
        <v>921</v>
      </c>
      <c r="H54" s="321" t="s">
        <v>621</v>
      </c>
      <c r="I54" s="64" t="s">
        <v>922</v>
      </c>
      <c r="J54" s="168" t="s">
        <v>128</v>
      </c>
      <c r="K54" s="37" t="s">
        <v>103</v>
      </c>
      <c r="L54" s="270">
        <v>87</v>
      </c>
      <c r="M54" s="324">
        <v>348921.03</v>
      </c>
      <c r="N54" s="185">
        <v>296582.84999999998</v>
      </c>
      <c r="O54" s="183">
        <v>0.85</v>
      </c>
      <c r="P54" s="185">
        <v>47173.75</v>
      </c>
      <c r="Q54" s="183">
        <v>0.13</v>
      </c>
      <c r="R54" s="185">
        <v>5164.43</v>
      </c>
      <c r="S54" s="282">
        <v>0.02</v>
      </c>
    </row>
    <row r="55" spans="1:19" ht="43.2" x14ac:dyDescent="0.25">
      <c r="A55" s="182"/>
      <c r="B55" s="182"/>
      <c r="C55" s="292"/>
      <c r="D55" s="323"/>
      <c r="E55" s="322"/>
      <c r="F55" s="321"/>
      <c r="G55" s="321"/>
      <c r="H55" s="321"/>
      <c r="I55" s="64" t="s">
        <v>926</v>
      </c>
      <c r="J55" s="168" t="s">
        <v>152</v>
      </c>
      <c r="K55" s="37" t="s">
        <v>414</v>
      </c>
      <c r="L55" s="271"/>
      <c r="M55" s="326"/>
      <c r="N55" s="217"/>
      <c r="O55" s="234"/>
      <c r="P55" s="217"/>
      <c r="Q55" s="234"/>
      <c r="R55" s="217"/>
      <c r="S55" s="283"/>
    </row>
    <row r="56" spans="1:19" ht="28.8" x14ac:dyDescent="0.25">
      <c r="A56" s="182"/>
      <c r="B56" s="182"/>
      <c r="C56" s="292"/>
      <c r="D56" s="323"/>
      <c r="E56" s="322"/>
      <c r="F56" s="321"/>
      <c r="G56" s="321"/>
      <c r="H56" s="321"/>
      <c r="I56" s="64" t="s">
        <v>927</v>
      </c>
      <c r="J56" s="168" t="s">
        <v>128</v>
      </c>
      <c r="K56" s="37" t="s">
        <v>103</v>
      </c>
      <c r="L56" s="271"/>
      <c r="M56" s="326"/>
      <c r="N56" s="217"/>
      <c r="O56" s="234"/>
      <c r="P56" s="217"/>
      <c r="Q56" s="234"/>
      <c r="R56" s="217"/>
      <c r="S56" s="283"/>
    </row>
    <row r="57" spans="1:19" ht="14.4" x14ac:dyDescent="0.25">
      <c r="A57" s="182"/>
      <c r="B57" s="182"/>
      <c r="C57" s="292"/>
      <c r="D57" s="323"/>
      <c r="E57" s="322"/>
      <c r="F57" s="321"/>
      <c r="G57" s="321"/>
      <c r="H57" s="321"/>
      <c r="I57" s="64" t="s">
        <v>928</v>
      </c>
      <c r="J57" s="168" t="s">
        <v>152</v>
      </c>
      <c r="K57" s="37" t="s">
        <v>164</v>
      </c>
      <c r="L57" s="272"/>
      <c r="M57" s="325"/>
      <c r="N57" s="186"/>
      <c r="O57" s="184"/>
      <c r="P57" s="186"/>
      <c r="Q57" s="184"/>
      <c r="R57" s="186"/>
      <c r="S57" s="284"/>
    </row>
    <row r="58" spans="1:19" ht="31.8" customHeight="1" x14ac:dyDescent="0.25">
      <c r="A58" s="182">
        <v>19</v>
      </c>
      <c r="B58" s="182" t="s">
        <v>937</v>
      </c>
      <c r="C58" s="292" t="s">
        <v>938</v>
      </c>
      <c r="D58" s="323" t="s">
        <v>943</v>
      </c>
      <c r="E58" s="322">
        <v>36</v>
      </c>
      <c r="F58" s="321" t="s">
        <v>933</v>
      </c>
      <c r="G58" s="321" t="s">
        <v>939</v>
      </c>
      <c r="H58" s="321" t="s">
        <v>621</v>
      </c>
      <c r="I58" s="64" t="s">
        <v>940</v>
      </c>
      <c r="J58" s="168" t="s">
        <v>128</v>
      </c>
      <c r="K58" s="37" t="s">
        <v>103</v>
      </c>
      <c r="L58" s="270">
        <v>87</v>
      </c>
      <c r="M58" s="324">
        <v>949799.45</v>
      </c>
      <c r="N58" s="185">
        <v>807329.52</v>
      </c>
      <c r="O58" s="183">
        <v>0.85</v>
      </c>
      <c r="P58" s="185">
        <v>123464.46</v>
      </c>
      <c r="Q58" s="183">
        <v>0.13</v>
      </c>
      <c r="R58" s="185">
        <v>19005.47</v>
      </c>
      <c r="S58" s="282">
        <v>0.02</v>
      </c>
    </row>
    <row r="59" spans="1:19" ht="39" customHeight="1" x14ac:dyDescent="0.25">
      <c r="A59" s="182"/>
      <c r="B59" s="182"/>
      <c r="C59" s="292"/>
      <c r="D59" s="323"/>
      <c r="E59" s="322"/>
      <c r="F59" s="321"/>
      <c r="G59" s="321"/>
      <c r="H59" s="321"/>
      <c r="I59" s="64" t="s">
        <v>941</v>
      </c>
      <c r="J59" s="168" t="s">
        <v>152</v>
      </c>
      <c r="K59" s="37" t="s">
        <v>199</v>
      </c>
      <c r="L59" s="271"/>
      <c r="M59" s="326"/>
      <c r="N59" s="217"/>
      <c r="O59" s="234"/>
      <c r="P59" s="217"/>
      <c r="Q59" s="234"/>
      <c r="R59" s="217"/>
      <c r="S59" s="283"/>
    </row>
    <row r="60" spans="1:19" ht="57.6" x14ac:dyDescent="0.25">
      <c r="A60" s="182"/>
      <c r="B60" s="182"/>
      <c r="C60" s="292"/>
      <c r="D60" s="323"/>
      <c r="E60" s="322"/>
      <c r="F60" s="321"/>
      <c r="G60" s="321"/>
      <c r="H60" s="321"/>
      <c r="I60" s="64" t="s">
        <v>942</v>
      </c>
      <c r="J60" s="168" t="s">
        <v>128</v>
      </c>
      <c r="K60" s="37" t="s">
        <v>103</v>
      </c>
      <c r="L60" s="272"/>
      <c r="M60" s="325"/>
      <c r="N60" s="186"/>
      <c r="O60" s="184"/>
      <c r="P60" s="186"/>
      <c r="Q60" s="184"/>
      <c r="R60" s="186"/>
      <c r="S60" s="284"/>
    </row>
    <row r="61" spans="1:19" ht="14.4" x14ac:dyDescent="0.25">
      <c r="A61" s="182">
        <v>20</v>
      </c>
      <c r="B61" s="182" t="s">
        <v>962</v>
      </c>
      <c r="C61" s="292" t="s">
        <v>963</v>
      </c>
      <c r="D61" s="323" t="s">
        <v>969</v>
      </c>
      <c r="E61" s="322" t="s">
        <v>964</v>
      </c>
      <c r="F61" s="321" t="s">
        <v>965</v>
      </c>
      <c r="G61" s="321" t="s">
        <v>966</v>
      </c>
      <c r="H61" s="321" t="s">
        <v>621</v>
      </c>
      <c r="I61" s="64" t="s">
        <v>967</v>
      </c>
      <c r="J61" s="168" t="s">
        <v>152</v>
      </c>
      <c r="K61" s="37" t="s">
        <v>126</v>
      </c>
      <c r="L61" s="270">
        <v>87</v>
      </c>
      <c r="M61" s="324">
        <v>910542.1</v>
      </c>
      <c r="N61" s="185">
        <v>773960.78</v>
      </c>
      <c r="O61" s="183">
        <v>0.85</v>
      </c>
      <c r="P61" s="185">
        <v>118361.38</v>
      </c>
      <c r="Q61" s="183">
        <v>0.13</v>
      </c>
      <c r="R61" s="185">
        <v>18219.939999999999</v>
      </c>
      <c r="S61" s="282">
        <v>0.02</v>
      </c>
    </row>
    <row r="62" spans="1:19" ht="28.8" x14ac:dyDescent="0.25">
      <c r="A62" s="182"/>
      <c r="B62" s="182"/>
      <c r="C62" s="292"/>
      <c r="D62" s="323"/>
      <c r="E62" s="322"/>
      <c r="F62" s="321"/>
      <c r="G62" s="321"/>
      <c r="H62" s="321"/>
      <c r="I62" s="64" t="s">
        <v>968</v>
      </c>
      <c r="J62" s="168" t="s">
        <v>128</v>
      </c>
      <c r="K62" s="37" t="s">
        <v>67</v>
      </c>
      <c r="L62" s="272"/>
      <c r="M62" s="325"/>
      <c r="N62" s="186"/>
      <c r="O62" s="184"/>
      <c r="P62" s="186"/>
      <c r="Q62" s="184"/>
      <c r="R62" s="186"/>
      <c r="S62" s="284"/>
    </row>
    <row r="63" spans="1:19" ht="14.4" x14ac:dyDescent="0.25">
      <c r="A63" s="182">
        <v>21</v>
      </c>
      <c r="B63" s="182" t="s">
        <v>1000</v>
      </c>
      <c r="C63" s="292" t="s">
        <v>1001</v>
      </c>
      <c r="D63" s="323" t="s">
        <v>1005</v>
      </c>
      <c r="E63" s="322">
        <v>36</v>
      </c>
      <c r="F63" s="321" t="s">
        <v>985</v>
      </c>
      <c r="G63" s="321" t="s">
        <v>991</v>
      </c>
      <c r="H63" s="321" t="s">
        <v>621</v>
      </c>
      <c r="I63" s="64" t="s">
        <v>1002</v>
      </c>
      <c r="J63" s="175" t="s">
        <v>152</v>
      </c>
      <c r="K63" s="37" t="s">
        <v>164</v>
      </c>
      <c r="L63" s="270">
        <v>87</v>
      </c>
      <c r="M63" s="324">
        <v>998815.75</v>
      </c>
      <c r="N63" s="185">
        <v>848993.36</v>
      </c>
      <c r="O63" s="183">
        <v>0.85</v>
      </c>
      <c r="P63" s="185">
        <v>129836.11</v>
      </c>
      <c r="Q63" s="183">
        <v>0.13</v>
      </c>
      <c r="R63" s="185">
        <v>19986.28</v>
      </c>
      <c r="S63" s="282">
        <v>0.02</v>
      </c>
    </row>
    <row r="64" spans="1:19" ht="43.2" x14ac:dyDescent="0.25">
      <c r="A64" s="182"/>
      <c r="B64" s="182"/>
      <c r="C64" s="292"/>
      <c r="D64" s="323"/>
      <c r="E64" s="322"/>
      <c r="F64" s="321"/>
      <c r="G64" s="321"/>
      <c r="H64" s="321"/>
      <c r="I64" s="64" t="s">
        <v>1003</v>
      </c>
      <c r="J64" s="175" t="s">
        <v>152</v>
      </c>
      <c r="K64" s="37" t="s">
        <v>160</v>
      </c>
      <c r="L64" s="271"/>
      <c r="M64" s="326"/>
      <c r="N64" s="217"/>
      <c r="O64" s="234"/>
      <c r="P64" s="217"/>
      <c r="Q64" s="234"/>
      <c r="R64" s="217"/>
      <c r="S64" s="283"/>
    </row>
    <row r="65" spans="1:21" ht="43.2" x14ac:dyDescent="0.25">
      <c r="A65" s="182"/>
      <c r="B65" s="182"/>
      <c r="C65" s="292"/>
      <c r="D65" s="323"/>
      <c r="E65" s="322"/>
      <c r="F65" s="321"/>
      <c r="G65" s="321"/>
      <c r="H65" s="321"/>
      <c r="I65" s="64" t="s">
        <v>254</v>
      </c>
      <c r="J65" s="175" t="s">
        <v>128</v>
      </c>
      <c r="K65" s="37" t="s">
        <v>162</v>
      </c>
      <c r="L65" s="271"/>
      <c r="M65" s="326"/>
      <c r="N65" s="217"/>
      <c r="O65" s="234"/>
      <c r="P65" s="217"/>
      <c r="Q65" s="234"/>
      <c r="R65" s="217"/>
      <c r="S65" s="283"/>
    </row>
    <row r="66" spans="1:21" ht="43.2" x14ac:dyDescent="0.25">
      <c r="A66" s="182"/>
      <c r="B66" s="182"/>
      <c r="C66" s="292"/>
      <c r="D66" s="323"/>
      <c r="E66" s="322"/>
      <c r="F66" s="321"/>
      <c r="G66" s="321"/>
      <c r="H66" s="321"/>
      <c r="I66" s="64" t="s">
        <v>1004</v>
      </c>
      <c r="J66" s="175" t="s">
        <v>152</v>
      </c>
      <c r="K66" s="37" t="s">
        <v>160</v>
      </c>
      <c r="L66" s="272"/>
      <c r="M66" s="325"/>
      <c r="N66" s="186"/>
      <c r="O66" s="184"/>
      <c r="P66" s="186"/>
      <c r="Q66" s="184"/>
      <c r="R66" s="186"/>
      <c r="S66" s="284"/>
    </row>
    <row r="67" spans="1:21" ht="85.2" customHeight="1" x14ac:dyDescent="0.25">
      <c r="A67" s="182">
        <v>22</v>
      </c>
      <c r="B67" s="182" t="s">
        <v>1012</v>
      </c>
      <c r="C67" s="292" t="s">
        <v>1013</v>
      </c>
      <c r="D67" s="340" t="s">
        <v>1017</v>
      </c>
      <c r="E67" s="322">
        <v>30</v>
      </c>
      <c r="F67" s="321" t="s">
        <v>1008</v>
      </c>
      <c r="G67" s="321" t="s">
        <v>1014</v>
      </c>
      <c r="H67" s="321" t="s">
        <v>621</v>
      </c>
      <c r="I67" s="64" t="s">
        <v>1015</v>
      </c>
      <c r="J67" s="175" t="s">
        <v>152</v>
      </c>
      <c r="K67" s="37" t="s">
        <v>414</v>
      </c>
      <c r="L67" s="270">
        <v>87</v>
      </c>
      <c r="M67" s="324">
        <v>937151.73</v>
      </c>
      <c r="N67" s="185">
        <v>796578.96</v>
      </c>
      <c r="O67" s="183">
        <v>0.85</v>
      </c>
      <c r="P67" s="185">
        <v>121820.37</v>
      </c>
      <c r="Q67" s="183">
        <v>0.13</v>
      </c>
      <c r="R67" s="185">
        <v>18752.400000000001</v>
      </c>
      <c r="S67" s="282">
        <v>0.02</v>
      </c>
    </row>
    <row r="68" spans="1:21" ht="100.2" customHeight="1" x14ac:dyDescent="0.25">
      <c r="A68" s="182"/>
      <c r="B68" s="182"/>
      <c r="C68" s="292"/>
      <c r="D68" s="323"/>
      <c r="E68" s="322"/>
      <c r="F68" s="321"/>
      <c r="G68" s="321"/>
      <c r="H68" s="321"/>
      <c r="I68" s="64" t="s">
        <v>1016</v>
      </c>
      <c r="J68" s="175" t="s">
        <v>128</v>
      </c>
      <c r="K68" s="37" t="s">
        <v>140</v>
      </c>
      <c r="L68" s="272"/>
      <c r="M68" s="325"/>
      <c r="N68" s="186"/>
      <c r="O68" s="184"/>
      <c r="P68" s="186"/>
      <c r="Q68" s="184"/>
      <c r="R68" s="186"/>
      <c r="S68" s="284"/>
    </row>
    <row r="69" spans="1:21" ht="34.799999999999997" customHeight="1" x14ac:dyDescent="0.25">
      <c r="A69" s="182">
        <v>23</v>
      </c>
      <c r="B69" s="182" t="s">
        <v>1060</v>
      </c>
      <c r="C69" s="292" t="s">
        <v>1061</v>
      </c>
      <c r="D69" s="323" t="s">
        <v>1066</v>
      </c>
      <c r="E69" s="322" t="s">
        <v>1062</v>
      </c>
      <c r="F69" s="321" t="s">
        <v>1047</v>
      </c>
      <c r="G69" s="321" t="s">
        <v>1063</v>
      </c>
      <c r="H69" s="321" t="s">
        <v>621</v>
      </c>
      <c r="I69" s="64" t="s">
        <v>1065</v>
      </c>
      <c r="J69" s="175" t="s">
        <v>152</v>
      </c>
      <c r="K69" s="37" t="s">
        <v>64</v>
      </c>
      <c r="L69" s="270">
        <v>87</v>
      </c>
      <c r="M69" s="324">
        <v>987468.06</v>
      </c>
      <c r="N69" s="185">
        <v>839347.84</v>
      </c>
      <c r="O69" s="183">
        <v>0.85</v>
      </c>
      <c r="P69" s="185">
        <v>128360.99</v>
      </c>
      <c r="Q69" s="183">
        <v>0.13</v>
      </c>
      <c r="R69" s="185">
        <v>19759.23</v>
      </c>
      <c r="S69" s="282">
        <v>0.02</v>
      </c>
    </row>
    <row r="70" spans="1:21" ht="34.799999999999997" customHeight="1" x14ac:dyDescent="0.25">
      <c r="A70" s="182"/>
      <c r="B70" s="182"/>
      <c r="C70" s="292"/>
      <c r="D70" s="323"/>
      <c r="E70" s="322"/>
      <c r="F70" s="321"/>
      <c r="G70" s="321"/>
      <c r="H70" s="321"/>
      <c r="I70" s="64" t="s">
        <v>1064</v>
      </c>
      <c r="J70" s="175" t="s">
        <v>128</v>
      </c>
      <c r="K70" s="37" t="s">
        <v>103</v>
      </c>
      <c r="L70" s="272"/>
      <c r="M70" s="325"/>
      <c r="N70" s="186"/>
      <c r="O70" s="184"/>
      <c r="P70" s="186"/>
      <c r="Q70" s="184"/>
      <c r="R70" s="186"/>
      <c r="S70" s="284"/>
    </row>
    <row r="71" spans="1:21" ht="42" customHeight="1" x14ac:dyDescent="0.25">
      <c r="A71" s="341" t="s">
        <v>229</v>
      </c>
      <c r="B71" s="342"/>
      <c r="C71" s="342"/>
      <c r="D71" s="342"/>
      <c r="E71" s="342"/>
      <c r="F71" s="342"/>
      <c r="G71" s="342"/>
      <c r="H71" s="342"/>
      <c r="I71" s="342"/>
      <c r="J71" s="342"/>
      <c r="K71" s="343"/>
      <c r="L71" s="49"/>
      <c r="M71" s="50">
        <f>SUM(M8:M70)</f>
        <v>42224239.994705893</v>
      </c>
      <c r="N71" s="50">
        <f t="shared" ref="N71:R71" si="0">SUM(N8:N70)</f>
        <v>35890603.80650001</v>
      </c>
      <c r="O71" s="50"/>
      <c r="P71" s="50">
        <f t="shared" si="0"/>
        <v>5490803.7911117654</v>
      </c>
      <c r="Q71" s="50"/>
      <c r="R71" s="50">
        <f t="shared" si="0"/>
        <v>842832.39969411748</v>
      </c>
      <c r="S71" s="87"/>
    </row>
    <row r="72" spans="1:21" ht="21" customHeight="1" thickBot="1" x14ac:dyDescent="0.35">
      <c r="A72" s="297" t="s">
        <v>230</v>
      </c>
      <c r="B72" s="298"/>
      <c r="C72" s="298"/>
      <c r="D72" s="298"/>
      <c r="E72" s="298"/>
      <c r="F72" s="298"/>
      <c r="G72" s="298"/>
      <c r="H72" s="298"/>
      <c r="I72" s="298"/>
      <c r="J72" s="298"/>
      <c r="K72" s="299"/>
      <c r="L72" s="29"/>
      <c r="M72" s="39">
        <f>M71</f>
        <v>42224239.994705893</v>
      </c>
      <c r="N72" s="39">
        <f>N71</f>
        <v>35890603.80650001</v>
      </c>
      <c r="O72" s="40"/>
      <c r="P72" s="39">
        <f>P71</f>
        <v>5490803.7911117654</v>
      </c>
      <c r="Q72" s="40"/>
      <c r="R72" s="39">
        <f>R71</f>
        <v>842832.39969411748</v>
      </c>
      <c r="S72" s="31"/>
      <c r="T72" s="24"/>
      <c r="U72" s="24"/>
    </row>
    <row r="73" spans="1:21" x14ac:dyDescent="0.25">
      <c r="M73" s="24"/>
      <c r="N73" s="24"/>
    </row>
    <row r="74" spans="1:21" x14ac:dyDescent="0.25">
      <c r="A74" s="344" t="s">
        <v>1100</v>
      </c>
      <c r="B74" s="345"/>
      <c r="C74" s="345"/>
      <c r="D74" s="345"/>
      <c r="E74" s="345"/>
      <c r="F74" s="345"/>
      <c r="G74" s="345"/>
      <c r="H74" s="345"/>
      <c r="I74" s="345"/>
      <c r="J74" s="345"/>
      <c r="K74" s="345"/>
      <c r="L74" s="345"/>
      <c r="M74" s="345"/>
      <c r="N74" s="345"/>
      <c r="O74" s="345"/>
      <c r="P74" s="345"/>
      <c r="Q74" s="345"/>
      <c r="R74" s="345"/>
      <c r="S74" s="345"/>
    </row>
    <row r="75" spans="1:21" x14ac:dyDescent="0.25">
      <c r="A75" s="345"/>
      <c r="B75" s="345"/>
      <c r="C75" s="345"/>
      <c r="D75" s="345"/>
      <c r="E75" s="345"/>
      <c r="F75" s="345"/>
      <c r="G75" s="345"/>
      <c r="H75" s="345"/>
      <c r="I75" s="345"/>
      <c r="J75" s="345"/>
      <c r="K75" s="345"/>
      <c r="L75" s="345"/>
      <c r="M75" s="345"/>
      <c r="N75" s="345"/>
      <c r="O75" s="345"/>
      <c r="P75" s="345"/>
      <c r="Q75" s="345"/>
      <c r="R75" s="345"/>
      <c r="S75" s="345"/>
    </row>
    <row r="81" spans="16:19" x14ac:dyDescent="0.25">
      <c r="S81" s="24"/>
    </row>
    <row r="88" spans="16:19" x14ac:dyDescent="0.25">
      <c r="P88" s="24"/>
    </row>
  </sheetData>
  <autoFilter ref="A1:S72"/>
  <mergeCells count="386">
    <mergeCell ref="H69:H70"/>
    <mergeCell ref="G69:G70"/>
    <mergeCell ref="F69:F70"/>
    <mergeCell ref="E69:E70"/>
    <mergeCell ref="D69:D70"/>
    <mergeCell ref="C69:C70"/>
    <mergeCell ref="B69:B70"/>
    <mergeCell ref="A69:A70"/>
    <mergeCell ref="S69:S70"/>
    <mergeCell ref="R69:R70"/>
    <mergeCell ref="Q69:Q70"/>
    <mergeCell ref="P69:P70"/>
    <mergeCell ref="O69:O70"/>
    <mergeCell ref="N69:N70"/>
    <mergeCell ref="M69:M70"/>
    <mergeCell ref="L69:L70"/>
    <mergeCell ref="H67:H68"/>
    <mergeCell ref="G67:G68"/>
    <mergeCell ref="F67:F68"/>
    <mergeCell ref="E67:E68"/>
    <mergeCell ref="D67:D68"/>
    <mergeCell ref="C67:C68"/>
    <mergeCell ref="B67:B68"/>
    <mergeCell ref="A67:A68"/>
    <mergeCell ref="S67:S68"/>
    <mergeCell ref="R67:R68"/>
    <mergeCell ref="Q67:Q68"/>
    <mergeCell ref="P67:P68"/>
    <mergeCell ref="O67:O68"/>
    <mergeCell ref="N67:N68"/>
    <mergeCell ref="M67:M68"/>
    <mergeCell ref="L67:L68"/>
    <mergeCell ref="H63:H66"/>
    <mergeCell ref="G63:G66"/>
    <mergeCell ref="F63:F66"/>
    <mergeCell ref="E63:E66"/>
    <mergeCell ref="D63:D66"/>
    <mergeCell ref="C63:C66"/>
    <mergeCell ref="B63:B66"/>
    <mergeCell ref="A63:A66"/>
    <mergeCell ref="S63:S66"/>
    <mergeCell ref="R63:R66"/>
    <mergeCell ref="Q63:Q66"/>
    <mergeCell ref="P63:P66"/>
    <mergeCell ref="O63:O66"/>
    <mergeCell ref="N63:N66"/>
    <mergeCell ref="M63:M66"/>
    <mergeCell ref="L63:L66"/>
    <mergeCell ref="H52:H53"/>
    <mergeCell ref="G52:G53"/>
    <mergeCell ref="F52:F53"/>
    <mergeCell ref="E52:E53"/>
    <mergeCell ref="D52:D53"/>
    <mergeCell ref="C52:C53"/>
    <mergeCell ref="B52:B53"/>
    <mergeCell ref="A52:A53"/>
    <mergeCell ref="R52:R53"/>
    <mergeCell ref="Q52:Q53"/>
    <mergeCell ref="P52:P53"/>
    <mergeCell ref="O52:O53"/>
    <mergeCell ref="N52:N53"/>
    <mergeCell ref="M52:M53"/>
    <mergeCell ref="L52:L53"/>
    <mergeCell ref="H47:H48"/>
    <mergeCell ref="G47:G48"/>
    <mergeCell ref="F47:F48"/>
    <mergeCell ref="E47:E48"/>
    <mergeCell ref="D47:D48"/>
    <mergeCell ref="C47:C48"/>
    <mergeCell ref="B47:B48"/>
    <mergeCell ref="A47:A48"/>
    <mergeCell ref="S47:S48"/>
    <mergeCell ref="R47:R48"/>
    <mergeCell ref="Q47:Q48"/>
    <mergeCell ref="P47:P48"/>
    <mergeCell ref="O47:O48"/>
    <mergeCell ref="N47:N48"/>
    <mergeCell ref="M47:M48"/>
    <mergeCell ref="L47:L48"/>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N34:N36"/>
    <mergeCell ref="M34:M36"/>
    <mergeCell ref="S32:S33"/>
    <mergeCell ref="R32:R33"/>
    <mergeCell ref="Q32:Q33"/>
    <mergeCell ref="P32:P33"/>
    <mergeCell ref="O32:O33"/>
    <mergeCell ref="N32:N33"/>
    <mergeCell ref="M32:M33"/>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A27:A29"/>
    <mergeCell ref="B27:B29"/>
    <mergeCell ref="C27:C29"/>
    <mergeCell ref="D27:D29"/>
    <mergeCell ref="E27:E29"/>
    <mergeCell ref="F27:F29"/>
    <mergeCell ref="G27:G29"/>
    <mergeCell ref="O27:O29"/>
    <mergeCell ref="H27:H29"/>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M1:R1"/>
    <mergeCell ref="A1:A2"/>
    <mergeCell ref="B1:B2"/>
    <mergeCell ref="C1:C2"/>
    <mergeCell ref="D1:D2"/>
    <mergeCell ref="E1:E2"/>
    <mergeCell ref="F1:F2"/>
    <mergeCell ref="G1:G2"/>
    <mergeCell ref="I1:I2"/>
    <mergeCell ref="J1:J2"/>
    <mergeCell ref="K1:K2"/>
    <mergeCell ref="L1:L2"/>
    <mergeCell ref="H1:H2"/>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A10:A13"/>
    <mergeCell ref="B10:B13"/>
    <mergeCell ref="C10:C13"/>
    <mergeCell ref="D10:D13"/>
    <mergeCell ref="F10:F13"/>
    <mergeCell ref="D8:D9"/>
    <mergeCell ref="A14:A16"/>
    <mergeCell ref="B14:B16"/>
    <mergeCell ref="C14:C16"/>
    <mergeCell ref="D14:D16"/>
    <mergeCell ref="E14:E16"/>
    <mergeCell ref="F14:F16"/>
    <mergeCell ref="E10:E13"/>
    <mergeCell ref="G14:G16"/>
    <mergeCell ref="L14:L16"/>
    <mergeCell ref="L10:L13"/>
    <mergeCell ref="G10:G13"/>
    <mergeCell ref="C17:C20"/>
    <mergeCell ref="D17:D20"/>
    <mergeCell ref="E17:E20"/>
    <mergeCell ref="F17:F20"/>
    <mergeCell ref="G17:G20"/>
    <mergeCell ref="L17:L20"/>
    <mergeCell ref="H10:H13"/>
    <mergeCell ref="H14:H16"/>
    <mergeCell ref="H17:H20"/>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A71:K71"/>
    <mergeCell ref="A72:K72"/>
    <mergeCell ref="A74:S75"/>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F30:F31"/>
    <mergeCell ref="E30:E31"/>
    <mergeCell ref="D30:D31"/>
    <mergeCell ref="C30:C31"/>
    <mergeCell ref="B30:B31"/>
    <mergeCell ref="A30:A31"/>
    <mergeCell ref="N30:N31"/>
    <mergeCell ref="M30:M31"/>
    <mergeCell ref="L30:L31"/>
    <mergeCell ref="H30:H31"/>
    <mergeCell ref="G37:G38"/>
    <mergeCell ref="F37:F38"/>
    <mergeCell ref="E37:E38"/>
    <mergeCell ref="D37:D38"/>
    <mergeCell ref="C37:C38"/>
    <mergeCell ref="B37:B38"/>
    <mergeCell ref="A37:A38"/>
    <mergeCell ref="Q37:Q38"/>
    <mergeCell ref="P37:P38"/>
    <mergeCell ref="O37:O38"/>
    <mergeCell ref="N37:N38"/>
    <mergeCell ref="M37:M38"/>
    <mergeCell ref="L37:L38"/>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 ref="H44:H46"/>
    <mergeCell ref="G44:G46"/>
    <mergeCell ref="F44:F46"/>
    <mergeCell ref="E44:E46"/>
    <mergeCell ref="D44:D46"/>
    <mergeCell ref="C44:C46"/>
    <mergeCell ref="B44:B46"/>
    <mergeCell ref="A44:A46"/>
    <mergeCell ref="S44:S46"/>
    <mergeCell ref="R44:R46"/>
    <mergeCell ref="Q44:Q46"/>
    <mergeCell ref="P44:P46"/>
    <mergeCell ref="O44:O46"/>
    <mergeCell ref="N44:N46"/>
    <mergeCell ref="M44:M46"/>
    <mergeCell ref="L44:L46"/>
    <mergeCell ref="H49:H51"/>
    <mergeCell ref="G49:G51"/>
    <mergeCell ref="F49:F51"/>
    <mergeCell ref="E49:E51"/>
    <mergeCell ref="D49:D51"/>
    <mergeCell ref="C49:C51"/>
    <mergeCell ref="B49:B51"/>
    <mergeCell ref="A49:A51"/>
    <mergeCell ref="R49:R51"/>
    <mergeCell ref="Q49:Q51"/>
    <mergeCell ref="P49:P51"/>
    <mergeCell ref="O49:O51"/>
    <mergeCell ref="N49:N51"/>
    <mergeCell ref="M49:M51"/>
    <mergeCell ref="L49:L51"/>
    <mergeCell ref="S54:S57"/>
    <mergeCell ref="R54:R57"/>
    <mergeCell ref="Q54:Q57"/>
    <mergeCell ref="P54:P57"/>
    <mergeCell ref="O54:O57"/>
    <mergeCell ref="N54:N57"/>
    <mergeCell ref="M54:M57"/>
    <mergeCell ref="L54:L57"/>
    <mergeCell ref="S49:S51"/>
    <mergeCell ref="S52:S53"/>
    <mergeCell ref="G58:G60"/>
    <mergeCell ref="F58:F60"/>
    <mergeCell ref="E58:E60"/>
    <mergeCell ref="D58:D60"/>
    <mergeCell ref="C58:C60"/>
    <mergeCell ref="B58:B60"/>
    <mergeCell ref="A58:A60"/>
    <mergeCell ref="H54:H57"/>
    <mergeCell ref="G54:G57"/>
    <mergeCell ref="F54:F57"/>
    <mergeCell ref="E54:E57"/>
    <mergeCell ref="D54:D57"/>
    <mergeCell ref="C54:C57"/>
    <mergeCell ref="B54:B57"/>
    <mergeCell ref="A54:A57"/>
    <mergeCell ref="L58:L60"/>
    <mergeCell ref="S58:S60"/>
    <mergeCell ref="R58:R60"/>
    <mergeCell ref="Q58:Q60"/>
    <mergeCell ref="P58:P60"/>
    <mergeCell ref="O58:O60"/>
    <mergeCell ref="N58:N60"/>
    <mergeCell ref="M58:M60"/>
    <mergeCell ref="H61:H62"/>
    <mergeCell ref="H58:H60"/>
    <mergeCell ref="G61:G62"/>
    <mergeCell ref="F61:F62"/>
    <mergeCell ref="E61:E62"/>
    <mergeCell ref="D61:D62"/>
    <mergeCell ref="C61:C62"/>
    <mergeCell ref="B61:B62"/>
    <mergeCell ref="A61:A62"/>
    <mergeCell ref="S61:S62"/>
    <mergeCell ref="R61:R62"/>
    <mergeCell ref="Q61:Q62"/>
    <mergeCell ref="P61:P62"/>
    <mergeCell ref="O61:O62"/>
    <mergeCell ref="N61:N62"/>
    <mergeCell ref="M61:M62"/>
    <mergeCell ref="L61:L62"/>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2" manualBreakCount="2">
    <brk id="31" max="18" man="1"/>
    <brk id="6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topLeftCell="A92" zoomScale="85" zoomScaleNormal="100" zoomScaleSheetLayoutView="85" zoomScalePageLayoutView="82" workbookViewId="0">
      <selection activeCell="H107" sqref="H107"/>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5" t="s">
        <v>0</v>
      </c>
      <c r="B1" s="247" t="s">
        <v>1</v>
      </c>
      <c r="C1" s="204" t="s">
        <v>2</v>
      </c>
      <c r="D1" s="204" t="s">
        <v>3</v>
      </c>
      <c r="E1" s="204" t="s">
        <v>4</v>
      </c>
      <c r="F1" s="204" t="s">
        <v>5</v>
      </c>
      <c r="G1" s="204" t="s">
        <v>6</v>
      </c>
      <c r="H1" s="204" t="s">
        <v>618</v>
      </c>
      <c r="I1" s="204" t="s">
        <v>7</v>
      </c>
      <c r="J1" s="247" t="s">
        <v>8</v>
      </c>
      <c r="K1" s="247" t="s">
        <v>9</v>
      </c>
      <c r="L1" s="247" t="s">
        <v>10</v>
      </c>
      <c r="M1" s="242" t="s">
        <v>11</v>
      </c>
      <c r="N1" s="243"/>
      <c r="O1" s="243"/>
      <c r="P1" s="243"/>
      <c r="Q1" s="243"/>
      <c r="R1" s="244"/>
      <c r="S1" s="1"/>
    </row>
    <row r="2" spans="1:19" ht="81" customHeight="1" x14ac:dyDescent="0.25">
      <c r="A2" s="246"/>
      <c r="B2" s="248"/>
      <c r="C2" s="205"/>
      <c r="D2" s="205"/>
      <c r="E2" s="205"/>
      <c r="F2" s="205"/>
      <c r="G2" s="205"/>
      <c r="H2" s="205"/>
      <c r="I2" s="205"/>
      <c r="J2" s="248"/>
      <c r="K2" s="248"/>
      <c r="L2" s="248"/>
      <c r="M2" s="43" t="s">
        <v>12</v>
      </c>
      <c r="N2" s="43" t="s">
        <v>13</v>
      </c>
      <c r="O2" s="43" t="s">
        <v>14</v>
      </c>
      <c r="P2" s="43" t="s">
        <v>15</v>
      </c>
      <c r="Q2" s="43" t="s">
        <v>16</v>
      </c>
      <c r="R2" s="43" t="s">
        <v>17</v>
      </c>
      <c r="S2" s="4" t="s">
        <v>18</v>
      </c>
    </row>
    <row r="3" spans="1:19" ht="53.25" customHeight="1" x14ac:dyDescent="0.25">
      <c r="A3" s="42" t="s">
        <v>19</v>
      </c>
      <c r="B3" s="43" t="s">
        <v>20</v>
      </c>
      <c r="C3" s="44" t="s">
        <v>21</v>
      </c>
      <c r="D3" s="44" t="s">
        <v>22</v>
      </c>
      <c r="E3" s="44" t="s">
        <v>23</v>
      </c>
      <c r="F3" s="44" t="s">
        <v>24</v>
      </c>
      <c r="G3" s="44" t="s">
        <v>25</v>
      </c>
      <c r="H3" s="57" t="s">
        <v>619</v>
      </c>
      <c r="I3" s="44" t="s">
        <v>26</v>
      </c>
      <c r="J3" s="43" t="s">
        <v>27</v>
      </c>
      <c r="K3" s="43" t="s">
        <v>28</v>
      </c>
      <c r="L3" s="43" t="s">
        <v>29</v>
      </c>
      <c r="M3" s="43" t="s">
        <v>30</v>
      </c>
      <c r="N3" s="43" t="s">
        <v>31</v>
      </c>
      <c r="O3" s="43" t="s">
        <v>32</v>
      </c>
      <c r="P3" s="43" t="s">
        <v>33</v>
      </c>
      <c r="Q3" s="43" t="s">
        <v>34</v>
      </c>
      <c r="R3" s="43" t="s">
        <v>35</v>
      </c>
      <c r="S3" s="7" t="s">
        <v>36</v>
      </c>
    </row>
    <row r="4" spans="1:19" ht="69.75" customHeight="1" x14ac:dyDescent="0.25">
      <c r="A4" s="42" t="s">
        <v>37</v>
      </c>
      <c r="B4" s="43" t="s">
        <v>38</v>
      </c>
      <c r="C4" s="44" t="s">
        <v>39</v>
      </c>
      <c r="D4" s="44" t="s">
        <v>40</v>
      </c>
      <c r="E4" s="44" t="s">
        <v>41</v>
      </c>
      <c r="F4" s="44" t="s">
        <v>42</v>
      </c>
      <c r="G4" s="44" t="s">
        <v>43</v>
      </c>
      <c r="H4" s="57" t="s">
        <v>663</v>
      </c>
      <c r="I4" s="44" t="s">
        <v>44</v>
      </c>
      <c r="J4" s="43" t="s">
        <v>45</v>
      </c>
      <c r="K4" s="43" t="s">
        <v>46</v>
      </c>
      <c r="L4" s="43" t="s">
        <v>47</v>
      </c>
      <c r="M4" s="43" t="s">
        <v>48</v>
      </c>
      <c r="N4" s="43" t="s">
        <v>49</v>
      </c>
      <c r="O4" s="43" t="s">
        <v>50</v>
      </c>
      <c r="P4" s="43" t="s">
        <v>51</v>
      </c>
      <c r="Q4" s="43" t="s">
        <v>52</v>
      </c>
      <c r="R4" s="4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49" t="s">
        <v>287</v>
      </c>
      <c r="B6" s="250"/>
      <c r="C6" s="250"/>
      <c r="D6" s="250"/>
      <c r="E6" s="250"/>
      <c r="F6" s="250"/>
      <c r="G6" s="250"/>
      <c r="H6" s="250"/>
      <c r="I6" s="250"/>
      <c r="J6" s="250"/>
      <c r="K6" s="250"/>
      <c r="L6" s="250"/>
      <c r="M6" s="250"/>
      <c r="N6" s="250"/>
      <c r="O6" s="250"/>
      <c r="P6" s="250"/>
      <c r="Q6" s="250"/>
      <c r="R6" s="250"/>
      <c r="S6" s="251"/>
    </row>
    <row r="7" spans="1:19" ht="20.25" customHeight="1" thickBot="1" x14ac:dyDescent="0.3">
      <c r="A7" s="313" t="s">
        <v>288</v>
      </c>
      <c r="B7" s="314"/>
      <c r="C7" s="314"/>
      <c r="D7" s="314"/>
      <c r="E7" s="314"/>
      <c r="F7" s="314"/>
      <c r="G7" s="314"/>
      <c r="H7" s="314"/>
      <c r="I7" s="314"/>
      <c r="J7" s="314"/>
      <c r="K7" s="314"/>
      <c r="L7" s="314"/>
      <c r="M7" s="314"/>
      <c r="N7" s="314"/>
      <c r="O7" s="314"/>
      <c r="P7" s="314"/>
      <c r="Q7" s="314"/>
      <c r="R7" s="314"/>
      <c r="S7" s="315"/>
    </row>
    <row r="8" spans="1:19" ht="61.95" customHeight="1" x14ac:dyDescent="0.25">
      <c r="A8" s="400">
        <v>1</v>
      </c>
      <c r="B8" s="294" t="s">
        <v>289</v>
      </c>
      <c r="C8" s="401" t="s">
        <v>290</v>
      </c>
      <c r="D8" s="403" t="s">
        <v>345</v>
      </c>
      <c r="E8" s="404">
        <v>15</v>
      </c>
      <c r="F8" s="405">
        <v>42797</v>
      </c>
      <c r="G8" s="405">
        <v>43253</v>
      </c>
      <c r="H8" s="405" t="s">
        <v>620</v>
      </c>
      <c r="I8" s="88" t="s">
        <v>291</v>
      </c>
      <c r="J8" s="109" t="s">
        <v>128</v>
      </c>
      <c r="K8" s="109" t="s">
        <v>261</v>
      </c>
      <c r="L8" s="406">
        <v>108</v>
      </c>
      <c r="M8" s="398">
        <v>524957.17000000004</v>
      </c>
      <c r="N8" s="310">
        <f>M8*O8</f>
        <v>446213.59450000001</v>
      </c>
      <c r="O8" s="311">
        <v>0.85</v>
      </c>
      <c r="P8" s="310">
        <f>M8*13%</f>
        <v>68244.432100000005</v>
      </c>
      <c r="Q8" s="311">
        <v>0.13</v>
      </c>
      <c r="R8" s="310">
        <f>M8*2%</f>
        <v>10499.143400000001</v>
      </c>
      <c r="S8" s="397">
        <v>0.02</v>
      </c>
    </row>
    <row r="9" spans="1:19" ht="60.6" customHeight="1" x14ac:dyDescent="0.25">
      <c r="A9" s="216"/>
      <c r="B9" s="196"/>
      <c r="C9" s="402"/>
      <c r="D9" s="384"/>
      <c r="E9" s="332"/>
      <c r="F9" s="195"/>
      <c r="G9" s="195"/>
      <c r="H9" s="195"/>
      <c r="I9" s="107" t="s">
        <v>292</v>
      </c>
      <c r="J9" s="106" t="s">
        <v>152</v>
      </c>
      <c r="K9" s="106" t="s">
        <v>199</v>
      </c>
      <c r="L9" s="381"/>
      <c r="M9" s="399"/>
      <c r="N9" s="186"/>
      <c r="O9" s="184"/>
      <c r="P9" s="186"/>
      <c r="Q9" s="184"/>
      <c r="R9" s="186"/>
      <c r="S9" s="237"/>
    </row>
    <row r="10" spans="1:19" ht="45" customHeight="1" x14ac:dyDescent="0.25">
      <c r="A10" s="214">
        <v>2</v>
      </c>
      <c r="B10" s="197" t="s">
        <v>328</v>
      </c>
      <c r="C10" s="394" t="s">
        <v>329</v>
      </c>
      <c r="D10" s="369" t="s">
        <v>346</v>
      </c>
      <c r="E10" s="330">
        <v>18</v>
      </c>
      <c r="F10" s="194">
        <v>42829</v>
      </c>
      <c r="G10" s="194">
        <v>43376</v>
      </c>
      <c r="H10" s="303" t="s">
        <v>620</v>
      </c>
      <c r="I10" s="107" t="s">
        <v>334</v>
      </c>
      <c r="J10" s="106" t="s">
        <v>152</v>
      </c>
      <c r="K10" s="106" t="s">
        <v>112</v>
      </c>
      <c r="L10" s="373">
        <v>102</v>
      </c>
      <c r="M10" s="378">
        <v>354959.43</v>
      </c>
      <c r="N10" s="185">
        <v>301715.52</v>
      </c>
      <c r="O10" s="183">
        <v>0.85</v>
      </c>
      <c r="P10" s="185">
        <v>46144.72</v>
      </c>
      <c r="Q10" s="183">
        <v>0.13</v>
      </c>
      <c r="R10" s="185">
        <v>7099.19</v>
      </c>
      <c r="S10" s="235">
        <v>0.02</v>
      </c>
    </row>
    <row r="11" spans="1:19" ht="37.200000000000003" customHeight="1" x14ac:dyDescent="0.25">
      <c r="A11" s="216"/>
      <c r="B11" s="196"/>
      <c r="C11" s="396"/>
      <c r="D11" s="384"/>
      <c r="E11" s="332"/>
      <c r="F11" s="195"/>
      <c r="G11" s="195"/>
      <c r="H11" s="305"/>
      <c r="I11" s="107" t="s">
        <v>335</v>
      </c>
      <c r="J11" s="106" t="s">
        <v>128</v>
      </c>
      <c r="K11" s="106" t="s">
        <v>343</v>
      </c>
      <c r="L11" s="381"/>
      <c r="M11" s="380"/>
      <c r="N11" s="186"/>
      <c r="O11" s="184"/>
      <c r="P11" s="186"/>
      <c r="Q11" s="184"/>
      <c r="R11" s="186"/>
      <c r="S11" s="237"/>
    </row>
    <row r="12" spans="1:19" ht="28.8" x14ac:dyDescent="0.25">
      <c r="A12" s="214">
        <v>3</v>
      </c>
      <c r="B12" s="197" t="s">
        <v>330</v>
      </c>
      <c r="C12" s="394" t="s">
        <v>331</v>
      </c>
      <c r="D12" s="369" t="s">
        <v>347</v>
      </c>
      <c r="E12" s="330">
        <v>18</v>
      </c>
      <c r="F12" s="194">
        <v>42829</v>
      </c>
      <c r="G12" s="194">
        <v>43376</v>
      </c>
      <c r="H12" s="303" t="s">
        <v>620</v>
      </c>
      <c r="I12" s="107" t="s">
        <v>336</v>
      </c>
      <c r="J12" s="106" t="s">
        <v>128</v>
      </c>
      <c r="K12" s="106" t="s">
        <v>90</v>
      </c>
      <c r="L12" s="373">
        <v>102</v>
      </c>
      <c r="M12" s="378">
        <v>400230.95</v>
      </c>
      <c r="N12" s="185">
        <v>340196.31</v>
      </c>
      <c r="O12" s="183">
        <v>0.85</v>
      </c>
      <c r="P12" s="185">
        <v>52030.02</v>
      </c>
      <c r="Q12" s="183">
        <v>0.13</v>
      </c>
      <c r="R12" s="185">
        <v>8004.62</v>
      </c>
      <c r="S12" s="235">
        <v>0.02</v>
      </c>
    </row>
    <row r="13" spans="1:19" ht="28.8" x14ac:dyDescent="0.25">
      <c r="A13" s="215"/>
      <c r="B13" s="206"/>
      <c r="C13" s="395"/>
      <c r="D13" s="383"/>
      <c r="E13" s="331"/>
      <c r="F13" s="382"/>
      <c r="G13" s="382"/>
      <c r="H13" s="304"/>
      <c r="I13" s="107" t="s">
        <v>337</v>
      </c>
      <c r="J13" s="106" t="s">
        <v>128</v>
      </c>
      <c r="K13" s="106" t="s">
        <v>90</v>
      </c>
      <c r="L13" s="377"/>
      <c r="M13" s="379"/>
      <c r="N13" s="217"/>
      <c r="O13" s="234"/>
      <c r="P13" s="217"/>
      <c r="Q13" s="234"/>
      <c r="R13" s="217"/>
      <c r="S13" s="236"/>
    </row>
    <row r="14" spans="1:19" ht="28.8" x14ac:dyDescent="0.25">
      <c r="A14" s="215"/>
      <c r="B14" s="206"/>
      <c r="C14" s="395"/>
      <c r="D14" s="383"/>
      <c r="E14" s="331"/>
      <c r="F14" s="382"/>
      <c r="G14" s="382"/>
      <c r="H14" s="304"/>
      <c r="I14" s="107" t="s">
        <v>338</v>
      </c>
      <c r="J14" s="106" t="s">
        <v>128</v>
      </c>
      <c r="K14" s="106" t="s">
        <v>90</v>
      </c>
      <c r="L14" s="377"/>
      <c r="M14" s="379"/>
      <c r="N14" s="217"/>
      <c r="O14" s="234"/>
      <c r="P14" s="217"/>
      <c r="Q14" s="234"/>
      <c r="R14" s="217"/>
      <c r="S14" s="236"/>
    </row>
    <row r="15" spans="1:19" ht="28.8" x14ac:dyDescent="0.25">
      <c r="A15" s="216"/>
      <c r="B15" s="196"/>
      <c r="C15" s="396"/>
      <c r="D15" s="384"/>
      <c r="E15" s="332"/>
      <c r="F15" s="195"/>
      <c r="G15" s="195"/>
      <c r="H15" s="305"/>
      <c r="I15" s="107" t="s">
        <v>339</v>
      </c>
      <c r="J15" s="106" t="s">
        <v>152</v>
      </c>
      <c r="K15" s="106" t="s">
        <v>164</v>
      </c>
      <c r="L15" s="381"/>
      <c r="M15" s="380"/>
      <c r="N15" s="186"/>
      <c r="O15" s="184"/>
      <c r="P15" s="186"/>
      <c r="Q15" s="184"/>
      <c r="R15" s="186"/>
      <c r="S15" s="237"/>
    </row>
    <row r="16" spans="1:19" ht="14.4" x14ac:dyDescent="0.25">
      <c r="A16" s="214">
        <v>4</v>
      </c>
      <c r="B16" s="197" t="s">
        <v>332</v>
      </c>
      <c r="C16" s="394" t="s">
        <v>333</v>
      </c>
      <c r="D16" s="369" t="s">
        <v>348</v>
      </c>
      <c r="E16" s="330">
        <v>24</v>
      </c>
      <c r="F16" s="194">
        <v>42829</v>
      </c>
      <c r="G16" s="194">
        <v>43558</v>
      </c>
      <c r="H16" s="303" t="s">
        <v>621</v>
      </c>
      <c r="I16" s="107" t="s">
        <v>340</v>
      </c>
      <c r="J16" s="106" t="s">
        <v>152</v>
      </c>
      <c r="K16" s="106" t="s">
        <v>199</v>
      </c>
      <c r="L16" s="373">
        <v>106</v>
      </c>
      <c r="M16" s="378">
        <v>593492.79</v>
      </c>
      <c r="N16" s="185">
        <v>504468.87</v>
      </c>
      <c r="O16" s="183">
        <v>0.85</v>
      </c>
      <c r="P16" s="185">
        <v>77154.06</v>
      </c>
      <c r="Q16" s="183">
        <v>0.13</v>
      </c>
      <c r="R16" s="185">
        <v>11869.86</v>
      </c>
      <c r="S16" s="235">
        <v>0.02</v>
      </c>
    </row>
    <row r="17" spans="1:19" ht="28.8" x14ac:dyDescent="0.25">
      <c r="A17" s="215"/>
      <c r="B17" s="206"/>
      <c r="C17" s="395"/>
      <c r="D17" s="383"/>
      <c r="E17" s="331"/>
      <c r="F17" s="382"/>
      <c r="G17" s="382"/>
      <c r="H17" s="304"/>
      <c r="I17" s="107" t="s">
        <v>341</v>
      </c>
      <c r="J17" s="106" t="s">
        <v>128</v>
      </c>
      <c r="K17" s="106" t="s">
        <v>90</v>
      </c>
      <c r="L17" s="377"/>
      <c r="M17" s="379"/>
      <c r="N17" s="217"/>
      <c r="O17" s="234"/>
      <c r="P17" s="217"/>
      <c r="Q17" s="234"/>
      <c r="R17" s="217"/>
      <c r="S17" s="236"/>
    </row>
    <row r="18" spans="1:19" ht="28.8" x14ac:dyDescent="0.25">
      <c r="A18" s="216"/>
      <c r="B18" s="196"/>
      <c r="C18" s="396"/>
      <c r="D18" s="384"/>
      <c r="E18" s="332"/>
      <c r="F18" s="195"/>
      <c r="G18" s="195"/>
      <c r="H18" s="305"/>
      <c r="I18" s="107" t="s">
        <v>342</v>
      </c>
      <c r="J18" s="106" t="s">
        <v>152</v>
      </c>
      <c r="K18" s="106" t="s">
        <v>160</v>
      </c>
      <c r="L18" s="381"/>
      <c r="M18" s="380"/>
      <c r="N18" s="186"/>
      <c r="O18" s="184"/>
      <c r="P18" s="186"/>
      <c r="Q18" s="184"/>
      <c r="R18" s="186"/>
      <c r="S18" s="237"/>
    </row>
    <row r="19" spans="1:19" ht="44.4" customHeight="1" x14ac:dyDescent="0.25">
      <c r="A19" s="338">
        <v>5</v>
      </c>
      <c r="B19" s="197" t="s">
        <v>359</v>
      </c>
      <c r="C19" s="394" t="s">
        <v>360</v>
      </c>
      <c r="D19" s="348" t="s">
        <v>363</v>
      </c>
      <c r="E19" s="322">
        <v>18</v>
      </c>
      <c r="F19" s="190">
        <v>42830</v>
      </c>
      <c r="G19" s="190">
        <v>43377</v>
      </c>
      <c r="H19" s="303" t="s">
        <v>620</v>
      </c>
      <c r="I19" s="107" t="s">
        <v>361</v>
      </c>
      <c r="J19" s="106" t="s">
        <v>128</v>
      </c>
      <c r="K19" s="106" t="s">
        <v>67</v>
      </c>
      <c r="L19" s="373">
        <v>102</v>
      </c>
      <c r="M19" s="378">
        <v>430114.34</v>
      </c>
      <c r="N19" s="185">
        <v>365597.19</v>
      </c>
      <c r="O19" s="183">
        <v>0.85</v>
      </c>
      <c r="P19" s="185">
        <v>55914.86</v>
      </c>
      <c r="Q19" s="183">
        <v>0.13</v>
      </c>
      <c r="R19" s="185">
        <v>8602.2900000000009</v>
      </c>
      <c r="S19" s="235">
        <v>0.02</v>
      </c>
    </row>
    <row r="20" spans="1:19" ht="40.200000000000003" customHeight="1" x14ac:dyDescent="0.25">
      <c r="A20" s="338"/>
      <c r="B20" s="196"/>
      <c r="C20" s="396"/>
      <c r="D20" s="348"/>
      <c r="E20" s="322"/>
      <c r="F20" s="190"/>
      <c r="G20" s="190"/>
      <c r="H20" s="305"/>
      <c r="I20" s="107" t="s">
        <v>362</v>
      </c>
      <c r="J20" s="106" t="s">
        <v>152</v>
      </c>
      <c r="K20" s="106" t="s">
        <v>74</v>
      </c>
      <c r="L20" s="381"/>
      <c r="M20" s="380"/>
      <c r="N20" s="186"/>
      <c r="O20" s="184"/>
      <c r="P20" s="186"/>
      <c r="Q20" s="184"/>
      <c r="R20" s="186"/>
      <c r="S20" s="237"/>
    </row>
    <row r="21" spans="1:19" ht="43.95" customHeight="1" x14ac:dyDescent="0.25">
      <c r="A21" s="338">
        <v>6</v>
      </c>
      <c r="B21" s="197" t="s">
        <v>364</v>
      </c>
      <c r="C21" s="394" t="s">
        <v>365</v>
      </c>
      <c r="D21" s="348" t="s">
        <v>368</v>
      </c>
      <c r="E21" s="322">
        <v>18</v>
      </c>
      <c r="F21" s="190">
        <v>42833</v>
      </c>
      <c r="G21" s="190">
        <v>43380</v>
      </c>
      <c r="H21" s="303" t="s">
        <v>620</v>
      </c>
      <c r="I21" s="107" t="s">
        <v>366</v>
      </c>
      <c r="J21" s="106" t="s">
        <v>152</v>
      </c>
      <c r="K21" s="106" t="s">
        <v>112</v>
      </c>
      <c r="L21" s="373">
        <v>102</v>
      </c>
      <c r="M21" s="378">
        <v>312937.17</v>
      </c>
      <c r="N21" s="185">
        <v>265996.59000000003</v>
      </c>
      <c r="O21" s="183">
        <v>0.85</v>
      </c>
      <c r="P21" s="185">
        <v>40681.839999999997</v>
      </c>
      <c r="Q21" s="183">
        <v>0.13</v>
      </c>
      <c r="R21" s="185">
        <v>6258.74</v>
      </c>
      <c r="S21" s="235">
        <v>0.02</v>
      </c>
    </row>
    <row r="22" spans="1:19" ht="43.95" customHeight="1" x14ac:dyDescent="0.25">
      <c r="A22" s="338"/>
      <c r="B22" s="196"/>
      <c r="C22" s="396"/>
      <c r="D22" s="348"/>
      <c r="E22" s="322"/>
      <c r="F22" s="190"/>
      <c r="G22" s="190"/>
      <c r="H22" s="305"/>
      <c r="I22" s="107" t="s">
        <v>367</v>
      </c>
      <c r="J22" s="106" t="s">
        <v>128</v>
      </c>
      <c r="K22" s="106" t="s">
        <v>110</v>
      </c>
      <c r="L22" s="381"/>
      <c r="M22" s="380"/>
      <c r="N22" s="186"/>
      <c r="O22" s="184"/>
      <c r="P22" s="186"/>
      <c r="Q22" s="184"/>
      <c r="R22" s="186"/>
      <c r="S22" s="237"/>
    </row>
    <row r="23" spans="1:19" ht="37.200000000000003" customHeight="1" x14ac:dyDescent="0.25">
      <c r="A23" s="338">
        <v>7</v>
      </c>
      <c r="B23" s="182" t="s">
        <v>379</v>
      </c>
      <c r="C23" s="393" t="s">
        <v>380</v>
      </c>
      <c r="D23" s="348" t="s">
        <v>385</v>
      </c>
      <c r="E23" s="322">
        <v>20</v>
      </c>
      <c r="F23" s="190">
        <v>42844</v>
      </c>
      <c r="G23" s="190">
        <v>43452</v>
      </c>
      <c r="H23" s="303" t="s">
        <v>621</v>
      </c>
      <c r="I23" s="107" t="s">
        <v>381</v>
      </c>
      <c r="J23" s="106" t="s">
        <v>128</v>
      </c>
      <c r="K23" s="106" t="s">
        <v>383</v>
      </c>
      <c r="L23" s="373">
        <v>106</v>
      </c>
      <c r="M23" s="378">
        <v>742866.94</v>
      </c>
      <c r="N23" s="185">
        <v>631436.9</v>
      </c>
      <c r="O23" s="183">
        <v>0.85</v>
      </c>
      <c r="P23" s="185">
        <v>96572.7</v>
      </c>
      <c r="Q23" s="183">
        <v>0.13</v>
      </c>
      <c r="R23" s="185">
        <v>14857.34</v>
      </c>
      <c r="S23" s="235">
        <v>0.02</v>
      </c>
    </row>
    <row r="24" spans="1:19" ht="39.6" customHeight="1" x14ac:dyDescent="0.25">
      <c r="A24" s="338"/>
      <c r="B24" s="182"/>
      <c r="C24" s="393"/>
      <c r="D24" s="348"/>
      <c r="E24" s="322"/>
      <c r="F24" s="190"/>
      <c r="G24" s="190"/>
      <c r="H24" s="305"/>
      <c r="I24" s="107" t="s">
        <v>382</v>
      </c>
      <c r="J24" s="106" t="s">
        <v>152</v>
      </c>
      <c r="K24" s="106" t="s">
        <v>384</v>
      </c>
      <c r="L24" s="381"/>
      <c r="M24" s="380"/>
      <c r="N24" s="186"/>
      <c r="O24" s="184"/>
      <c r="P24" s="186"/>
      <c r="Q24" s="184"/>
      <c r="R24" s="186"/>
      <c r="S24" s="237"/>
    </row>
    <row r="25" spans="1:19" ht="14.4" x14ac:dyDescent="0.25">
      <c r="A25" s="338">
        <v>8</v>
      </c>
      <c r="B25" s="182" t="s">
        <v>393</v>
      </c>
      <c r="C25" s="393" t="s">
        <v>394</v>
      </c>
      <c r="D25" s="348" t="s">
        <v>405</v>
      </c>
      <c r="E25" s="322">
        <v>18</v>
      </c>
      <c r="F25" s="190">
        <v>42845</v>
      </c>
      <c r="G25" s="190">
        <v>43392</v>
      </c>
      <c r="H25" s="303" t="s">
        <v>620</v>
      </c>
      <c r="I25" s="107" t="s">
        <v>397</v>
      </c>
      <c r="J25" s="106" t="s">
        <v>152</v>
      </c>
      <c r="K25" s="106" t="s">
        <v>313</v>
      </c>
      <c r="L25" s="373">
        <v>106</v>
      </c>
      <c r="M25" s="378">
        <v>129793.23</v>
      </c>
      <c r="N25" s="185">
        <v>110324.25</v>
      </c>
      <c r="O25" s="183">
        <v>0.85</v>
      </c>
      <c r="P25" s="185">
        <v>16873.12</v>
      </c>
      <c r="Q25" s="183">
        <v>0.13</v>
      </c>
      <c r="R25" s="185">
        <v>2595.86</v>
      </c>
      <c r="S25" s="235">
        <v>0.02</v>
      </c>
    </row>
    <row r="26" spans="1:19" ht="30" customHeight="1" x14ac:dyDescent="0.25">
      <c r="A26" s="338"/>
      <c r="B26" s="182"/>
      <c r="C26" s="393"/>
      <c r="D26" s="348"/>
      <c r="E26" s="322"/>
      <c r="F26" s="190"/>
      <c r="G26" s="190"/>
      <c r="H26" s="305"/>
      <c r="I26" s="107" t="s">
        <v>398</v>
      </c>
      <c r="J26" s="106" t="s">
        <v>128</v>
      </c>
      <c r="K26" s="106" t="s">
        <v>90</v>
      </c>
      <c r="L26" s="381"/>
      <c r="M26" s="380"/>
      <c r="N26" s="186"/>
      <c r="O26" s="184"/>
      <c r="P26" s="186"/>
      <c r="Q26" s="184"/>
      <c r="R26" s="186"/>
      <c r="S26" s="237"/>
    </row>
    <row r="27" spans="1:19" ht="28.8" x14ac:dyDescent="0.25">
      <c r="A27" s="338">
        <v>9</v>
      </c>
      <c r="B27" s="182" t="s">
        <v>395</v>
      </c>
      <c r="C27" s="393" t="s">
        <v>396</v>
      </c>
      <c r="D27" s="348" t="s">
        <v>406</v>
      </c>
      <c r="E27" s="322">
        <v>24</v>
      </c>
      <c r="F27" s="190">
        <v>42845</v>
      </c>
      <c r="G27" s="190">
        <v>43574</v>
      </c>
      <c r="H27" s="303" t="s">
        <v>621</v>
      </c>
      <c r="I27" s="107" t="s">
        <v>399</v>
      </c>
      <c r="J27" s="106" t="s">
        <v>152</v>
      </c>
      <c r="K27" s="106" t="s">
        <v>112</v>
      </c>
      <c r="L27" s="373">
        <v>108</v>
      </c>
      <c r="M27" s="378">
        <v>498818.29</v>
      </c>
      <c r="N27" s="185">
        <v>423995.55</v>
      </c>
      <c r="O27" s="183">
        <v>0.85</v>
      </c>
      <c r="P27" s="185">
        <v>64846.37</v>
      </c>
      <c r="Q27" s="183">
        <v>0.13</v>
      </c>
      <c r="R27" s="185">
        <v>9976.3700000000008</v>
      </c>
      <c r="S27" s="235">
        <v>0.02</v>
      </c>
    </row>
    <row r="28" spans="1:19" ht="28.8" x14ac:dyDescent="0.25">
      <c r="A28" s="338"/>
      <c r="B28" s="182"/>
      <c r="C28" s="393"/>
      <c r="D28" s="348"/>
      <c r="E28" s="322"/>
      <c r="F28" s="190"/>
      <c r="G28" s="190"/>
      <c r="H28" s="305"/>
      <c r="I28" s="107" t="s">
        <v>367</v>
      </c>
      <c r="J28" s="106" t="s">
        <v>128</v>
      </c>
      <c r="K28" s="106" t="s">
        <v>400</v>
      </c>
      <c r="L28" s="381"/>
      <c r="M28" s="380"/>
      <c r="N28" s="186"/>
      <c r="O28" s="184"/>
      <c r="P28" s="186"/>
      <c r="Q28" s="184"/>
      <c r="R28" s="186"/>
      <c r="S28" s="237"/>
    </row>
    <row r="29" spans="1:19" ht="28.8" x14ac:dyDescent="0.25">
      <c r="A29" s="338">
        <v>10</v>
      </c>
      <c r="B29" s="182" t="s">
        <v>391</v>
      </c>
      <c r="C29" s="393" t="s">
        <v>392</v>
      </c>
      <c r="D29" s="348" t="s">
        <v>407</v>
      </c>
      <c r="E29" s="322">
        <v>20</v>
      </c>
      <c r="F29" s="190">
        <v>42845</v>
      </c>
      <c r="G29" s="190">
        <v>43453</v>
      </c>
      <c r="H29" s="303" t="s">
        <v>621</v>
      </c>
      <c r="I29" s="107" t="s">
        <v>401</v>
      </c>
      <c r="J29" s="106" t="s">
        <v>128</v>
      </c>
      <c r="K29" s="106" t="s">
        <v>103</v>
      </c>
      <c r="L29" s="373">
        <v>108</v>
      </c>
      <c r="M29" s="378">
        <v>474549.1</v>
      </c>
      <c r="N29" s="185">
        <v>403366.73</v>
      </c>
      <c r="O29" s="183">
        <v>0.85</v>
      </c>
      <c r="P29" s="185">
        <v>61691.39</v>
      </c>
      <c r="Q29" s="183">
        <v>0.13</v>
      </c>
      <c r="R29" s="185">
        <v>9490.98</v>
      </c>
      <c r="S29" s="235">
        <v>0.02</v>
      </c>
    </row>
    <row r="30" spans="1:19" ht="14.4" x14ac:dyDescent="0.25">
      <c r="A30" s="338"/>
      <c r="B30" s="182"/>
      <c r="C30" s="393"/>
      <c r="D30" s="348"/>
      <c r="E30" s="322"/>
      <c r="F30" s="190"/>
      <c r="G30" s="190"/>
      <c r="H30" s="304"/>
      <c r="I30" s="107" t="s">
        <v>402</v>
      </c>
      <c r="J30" s="106" t="s">
        <v>128</v>
      </c>
      <c r="K30" s="106" t="s">
        <v>103</v>
      </c>
      <c r="L30" s="377"/>
      <c r="M30" s="379"/>
      <c r="N30" s="217"/>
      <c r="O30" s="234"/>
      <c r="P30" s="217"/>
      <c r="Q30" s="234"/>
      <c r="R30" s="217"/>
      <c r="S30" s="236"/>
    </row>
    <row r="31" spans="1:19" ht="28.8" x14ac:dyDescent="0.25">
      <c r="A31" s="338"/>
      <c r="B31" s="182"/>
      <c r="C31" s="393"/>
      <c r="D31" s="348"/>
      <c r="E31" s="322"/>
      <c r="F31" s="190"/>
      <c r="G31" s="190"/>
      <c r="H31" s="304"/>
      <c r="I31" s="107" t="s">
        <v>403</v>
      </c>
      <c r="J31" s="106" t="s">
        <v>152</v>
      </c>
      <c r="K31" s="106" t="s">
        <v>164</v>
      </c>
      <c r="L31" s="377"/>
      <c r="M31" s="379"/>
      <c r="N31" s="217"/>
      <c r="O31" s="234"/>
      <c r="P31" s="217"/>
      <c r="Q31" s="234"/>
      <c r="R31" s="217"/>
      <c r="S31" s="236"/>
    </row>
    <row r="32" spans="1:19" ht="43.2" x14ac:dyDescent="0.25">
      <c r="A32" s="338"/>
      <c r="B32" s="182"/>
      <c r="C32" s="393"/>
      <c r="D32" s="348"/>
      <c r="E32" s="322"/>
      <c r="F32" s="190"/>
      <c r="G32" s="190"/>
      <c r="H32" s="305"/>
      <c r="I32" s="107" t="s">
        <v>404</v>
      </c>
      <c r="J32" s="106" t="s">
        <v>152</v>
      </c>
      <c r="K32" s="106" t="s">
        <v>164</v>
      </c>
      <c r="L32" s="381"/>
      <c r="M32" s="380"/>
      <c r="N32" s="186"/>
      <c r="O32" s="184"/>
      <c r="P32" s="186"/>
      <c r="Q32" s="184"/>
      <c r="R32" s="186"/>
      <c r="S32" s="237"/>
    </row>
    <row r="33" spans="1:19" ht="28.8" x14ac:dyDescent="0.25">
      <c r="A33" s="387">
        <v>11</v>
      </c>
      <c r="B33" s="259" t="s">
        <v>415</v>
      </c>
      <c r="C33" s="386" t="s">
        <v>416</v>
      </c>
      <c r="D33" s="392" t="s">
        <v>419</v>
      </c>
      <c r="E33" s="391">
        <v>18</v>
      </c>
      <c r="F33" s="360">
        <v>42846</v>
      </c>
      <c r="G33" s="360">
        <v>43393</v>
      </c>
      <c r="H33" s="303" t="s">
        <v>620</v>
      </c>
      <c r="I33" s="26" t="s">
        <v>417</v>
      </c>
      <c r="J33" s="34" t="s">
        <v>128</v>
      </c>
      <c r="K33" s="34" t="s">
        <v>261</v>
      </c>
      <c r="L33" s="373">
        <v>102</v>
      </c>
      <c r="M33" s="388">
        <v>597259.23</v>
      </c>
      <c r="N33" s="185">
        <v>507670.33000000007</v>
      </c>
      <c r="O33" s="183">
        <v>0.85</v>
      </c>
      <c r="P33" s="185">
        <v>77637.75</v>
      </c>
      <c r="Q33" s="183">
        <v>0.13</v>
      </c>
      <c r="R33" s="185">
        <v>11951.15</v>
      </c>
      <c r="S33" s="235">
        <v>0.02</v>
      </c>
    </row>
    <row r="34" spans="1:19" ht="14.4" x14ac:dyDescent="0.25">
      <c r="A34" s="387"/>
      <c r="B34" s="259"/>
      <c r="C34" s="386"/>
      <c r="D34" s="392"/>
      <c r="E34" s="391"/>
      <c r="F34" s="360"/>
      <c r="G34" s="360"/>
      <c r="H34" s="304"/>
      <c r="I34" s="26" t="s">
        <v>725</v>
      </c>
      <c r="J34" s="34" t="s">
        <v>152</v>
      </c>
      <c r="K34" s="34" t="s">
        <v>112</v>
      </c>
      <c r="L34" s="377"/>
      <c r="M34" s="389"/>
      <c r="N34" s="217"/>
      <c r="O34" s="234"/>
      <c r="P34" s="217"/>
      <c r="Q34" s="234"/>
      <c r="R34" s="217"/>
      <c r="S34" s="236"/>
    </row>
    <row r="35" spans="1:19" ht="14.4" x14ac:dyDescent="0.25">
      <c r="A35" s="387"/>
      <c r="B35" s="259"/>
      <c r="C35" s="386"/>
      <c r="D35" s="392"/>
      <c r="E35" s="391"/>
      <c r="F35" s="360"/>
      <c r="G35" s="360"/>
      <c r="H35" s="305"/>
      <c r="I35" s="26" t="s">
        <v>418</v>
      </c>
      <c r="J35" s="34" t="s">
        <v>152</v>
      </c>
      <c r="K35" s="34" t="s">
        <v>160</v>
      </c>
      <c r="L35" s="381"/>
      <c r="M35" s="390"/>
      <c r="N35" s="186"/>
      <c r="O35" s="184"/>
      <c r="P35" s="186"/>
      <c r="Q35" s="184"/>
      <c r="R35" s="186"/>
      <c r="S35" s="237"/>
    </row>
    <row r="36" spans="1:19" ht="45.6" customHeight="1" x14ac:dyDescent="0.25">
      <c r="A36" s="338">
        <v>12</v>
      </c>
      <c r="B36" s="197" t="s">
        <v>421</v>
      </c>
      <c r="C36" s="185" t="s">
        <v>422</v>
      </c>
      <c r="D36" s="348" t="s">
        <v>425</v>
      </c>
      <c r="E36" s="322">
        <v>24</v>
      </c>
      <c r="F36" s="194">
        <v>42850</v>
      </c>
      <c r="G36" s="194">
        <v>43579</v>
      </c>
      <c r="H36" s="303" t="s">
        <v>621</v>
      </c>
      <c r="I36" s="16" t="s">
        <v>423</v>
      </c>
      <c r="J36" s="106" t="s">
        <v>152</v>
      </c>
      <c r="K36" s="106" t="s">
        <v>199</v>
      </c>
      <c r="L36" s="373">
        <v>102</v>
      </c>
      <c r="M36" s="378">
        <v>1219573.08</v>
      </c>
      <c r="N36" s="185">
        <v>1036637.12</v>
      </c>
      <c r="O36" s="183">
        <v>0.85</v>
      </c>
      <c r="P36" s="185">
        <v>158544.5</v>
      </c>
      <c r="Q36" s="183">
        <v>0.13</v>
      </c>
      <c r="R36" s="185">
        <v>24391.46</v>
      </c>
      <c r="S36" s="235">
        <v>0.02</v>
      </c>
    </row>
    <row r="37" spans="1:19" ht="45.6" customHeight="1" x14ac:dyDescent="0.25">
      <c r="A37" s="338"/>
      <c r="B37" s="196"/>
      <c r="C37" s="186"/>
      <c r="D37" s="348"/>
      <c r="E37" s="322"/>
      <c r="F37" s="195"/>
      <c r="G37" s="195"/>
      <c r="H37" s="305"/>
      <c r="I37" s="16" t="s">
        <v>424</v>
      </c>
      <c r="J37" s="106" t="s">
        <v>128</v>
      </c>
      <c r="K37" s="106" t="s">
        <v>285</v>
      </c>
      <c r="L37" s="381"/>
      <c r="M37" s="380"/>
      <c r="N37" s="186"/>
      <c r="O37" s="184"/>
      <c r="P37" s="186"/>
      <c r="Q37" s="184"/>
      <c r="R37" s="186"/>
      <c r="S37" s="237"/>
    </row>
    <row r="38" spans="1:19" ht="37.200000000000003" customHeight="1" x14ac:dyDescent="0.25">
      <c r="A38" s="338">
        <v>13</v>
      </c>
      <c r="B38" s="182" t="s">
        <v>437</v>
      </c>
      <c r="C38" s="292" t="s">
        <v>438</v>
      </c>
      <c r="D38" s="348" t="s">
        <v>441</v>
      </c>
      <c r="E38" s="322">
        <v>24</v>
      </c>
      <c r="F38" s="190">
        <v>42854</v>
      </c>
      <c r="G38" s="190">
        <v>43583</v>
      </c>
      <c r="H38" s="303" t="s">
        <v>621</v>
      </c>
      <c r="I38" s="16" t="s">
        <v>439</v>
      </c>
      <c r="J38" s="106" t="s">
        <v>152</v>
      </c>
      <c r="K38" s="106" t="s">
        <v>313</v>
      </c>
      <c r="L38" s="373">
        <v>108</v>
      </c>
      <c r="M38" s="378">
        <v>410207.72</v>
      </c>
      <c r="N38" s="185">
        <v>348676.55</v>
      </c>
      <c r="O38" s="183">
        <v>0.85</v>
      </c>
      <c r="P38" s="185">
        <v>53322.92</v>
      </c>
      <c r="Q38" s="183">
        <v>0.13</v>
      </c>
      <c r="R38" s="185">
        <v>8208.25</v>
      </c>
      <c r="S38" s="235">
        <v>0.02</v>
      </c>
    </row>
    <row r="39" spans="1:19" ht="45.6" customHeight="1" x14ac:dyDescent="0.25">
      <c r="A39" s="338"/>
      <c r="B39" s="182"/>
      <c r="C39" s="292"/>
      <c r="D39" s="348"/>
      <c r="E39" s="322"/>
      <c r="F39" s="190"/>
      <c r="G39" s="190"/>
      <c r="H39" s="305"/>
      <c r="I39" s="16" t="s">
        <v>440</v>
      </c>
      <c r="J39" s="106" t="s">
        <v>128</v>
      </c>
      <c r="K39" s="106" t="s">
        <v>90</v>
      </c>
      <c r="L39" s="381"/>
      <c r="M39" s="380"/>
      <c r="N39" s="186"/>
      <c r="O39" s="184"/>
      <c r="P39" s="186"/>
      <c r="Q39" s="184"/>
      <c r="R39" s="186"/>
      <c r="S39" s="237"/>
    </row>
    <row r="40" spans="1:19" ht="42" customHeight="1" x14ac:dyDescent="0.25">
      <c r="A40" s="338">
        <v>14</v>
      </c>
      <c r="B40" s="197" t="s">
        <v>442</v>
      </c>
      <c r="C40" s="185" t="s">
        <v>443</v>
      </c>
      <c r="D40" s="348" t="s">
        <v>453</v>
      </c>
      <c r="E40" s="322">
        <v>24</v>
      </c>
      <c r="F40" s="190">
        <v>42859</v>
      </c>
      <c r="G40" s="190">
        <v>43588</v>
      </c>
      <c r="H40" s="303" t="s">
        <v>621</v>
      </c>
      <c r="I40" s="16" t="s">
        <v>446</v>
      </c>
      <c r="J40" s="106" t="s">
        <v>152</v>
      </c>
      <c r="K40" s="106" t="s">
        <v>160</v>
      </c>
      <c r="L40" s="373">
        <v>108</v>
      </c>
      <c r="M40" s="378">
        <v>451798.14</v>
      </c>
      <c r="N40" s="185">
        <v>384028.42</v>
      </c>
      <c r="O40" s="183">
        <v>0.85</v>
      </c>
      <c r="P40" s="185">
        <v>58733.760000000002</v>
      </c>
      <c r="Q40" s="183">
        <v>0.13</v>
      </c>
      <c r="R40" s="185">
        <v>9035.9599999999991</v>
      </c>
      <c r="S40" s="235">
        <v>0.02</v>
      </c>
    </row>
    <row r="41" spans="1:19" ht="42.6" customHeight="1" x14ac:dyDescent="0.25">
      <c r="A41" s="338"/>
      <c r="B41" s="196"/>
      <c r="C41" s="186"/>
      <c r="D41" s="348"/>
      <c r="E41" s="322"/>
      <c r="F41" s="190"/>
      <c r="G41" s="190"/>
      <c r="H41" s="305"/>
      <c r="I41" s="16" t="s">
        <v>447</v>
      </c>
      <c r="J41" s="106" t="s">
        <v>128</v>
      </c>
      <c r="K41" s="106" t="s">
        <v>67</v>
      </c>
      <c r="L41" s="381"/>
      <c r="M41" s="380"/>
      <c r="N41" s="186"/>
      <c r="O41" s="184"/>
      <c r="P41" s="186"/>
      <c r="Q41" s="184"/>
      <c r="R41" s="186"/>
      <c r="S41" s="237"/>
    </row>
    <row r="42" spans="1:19" ht="43.2" x14ac:dyDescent="0.25">
      <c r="A42" s="338">
        <v>15</v>
      </c>
      <c r="B42" s="197" t="s">
        <v>444</v>
      </c>
      <c r="C42" s="185" t="s">
        <v>445</v>
      </c>
      <c r="D42" s="348" t="s">
        <v>454</v>
      </c>
      <c r="E42" s="322">
        <v>18</v>
      </c>
      <c r="F42" s="190">
        <v>42859</v>
      </c>
      <c r="G42" s="190">
        <v>43407</v>
      </c>
      <c r="H42" s="303" t="s">
        <v>620</v>
      </c>
      <c r="I42" s="16" t="s">
        <v>448</v>
      </c>
      <c r="J42" s="106" t="s">
        <v>128</v>
      </c>
      <c r="K42" s="106" t="s">
        <v>162</v>
      </c>
      <c r="L42" s="373">
        <v>102</v>
      </c>
      <c r="M42" s="378">
        <v>594246.26</v>
      </c>
      <c r="N42" s="185">
        <v>505109.33</v>
      </c>
      <c r="O42" s="183">
        <v>0.85</v>
      </c>
      <c r="P42" s="185">
        <v>77252.009999999995</v>
      </c>
      <c r="Q42" s="183">
        <v>0.13</v>
      </c>
      <c r="R42" s="185">
        <v>11884.92</v>
      </c>
      <c r="S42" s="235">
        <v>0.02</v>
      </c>
    </row>
    <row r="43" spans="1:19" ht="28.8" x14ac:dyDescent="0.25">
      <c r="A43" s="338"/>
      <c r="B43" s="206"/>
      <c r="C43" s="217"/>
      <c r="D43" s="348"/>
      <c r="E43" s="322"/>
      <c r="F43" s="190"/>
      <c r="G43" s="190"/>
      <c r="H43" s="304"/>
      <c r="I43" s="16" t="s">
        <v>449</v>
      </c>
      <c r="J43" s="106" t="s">
        <v>152</v>
      </c>
      <c r="K43" s="106" t="s">
        <v>112</v>
      </c>
      <c r="L43" s="377"/>
      <c r="M43" s="379"/>
      <c r="N43" s="217"/>
      <c r="O43" s="234"/>
      <c r="P43" s="217"/>
      <c r="Q43" s="234"/>
      <c r="R43" s="217"/>
      <c r="S43" s="236"/>
    </row>
    <row r="44" spans="1:19" ht="28.8" x14ac:dyDescent="0.25">
      <c r="A44" s="338"/>
      <c r="B44" s="206"/>
      <c r="C44" s="217"/>
      <c r="D44" s="348"/>
      <c r="E44" s="322"/>
      <c r="F44" s="190"/>
      <c r="G44" s="190"/>
      <c r="H44" s="304"/>
      <c r="I44" s="16" t="s">
        <v>450</v>
      </c>
      <c r="J44" s="106" t="s">
        <v>128</v>
      </c>
      <c r="K44" s="106" t="s">
        <v>103</v>
      </c>
      <c r="L44" s="377"/>
      <c r="M44" s="379"/>
      <c r="N44" s="217"/>
      <c r="O44" s="234"/>
      <c r="P44" s="217"/>
      <c r="Q44" s="234"/>
      <c r="R44" s="217"/>
      <c r="S44" s="236"/>
    </row>
    <row r="45" spans="1:19" ht="14.4" x14ac:dyDescent="0.25">
      <c r="A45" s="338"/>
      <c r="B45" s="206"/>
      <c r="C45" s="217"/>
      <c r="D45" s="348"/>
      <c r="E45" s="322"/>
      <c r="F45" s="190"/>
      <c r="G45" s="190"/>
      <c r="H45" s="304"/>
      <c r="I45" s="16" t="s">
        <v>451</v>
      </c>
      <c r="J45" s="106" t="s">
        <v>128</v>
      </c>
      <c r="K45" s="106" t="s">
        <v>103</v>
      </c>
      <c r="L45" s="377"/>
      <c r="M45" s="379"/>
      <c r="N45" s="217"/>
      <c r="O45" s="234"/>
      <c r="P45" s="217"/>
      <c r="Q45" s="234"/>
      <c r="R45" s="217"/>
      <c r="S45" s="236"/>
    </row>
    <row r="46" spans="1:19" ht="28.8" x14ac:dyDescent="0.25">
      <c r="A46" s="338"/>
      <c r="B46" s="196"/>
      <c r="C46" s="186"/>
      <c r="D46" s="348"/>
      <c r="E46" s="322"/>
      <c r="F46" s="190"/>
      <c r="G46" s="190"/>
      <c r="H46" s="305"/>
      <c r="I46" s="16" t="s">
        <v>452</v>
      </c>
      <c r="J46" s="106" t="s">
        <v>152</v>
      </c>
      <c r="K46" s="106" t="s">
        <v>112</v>
      </c>
      <c r="L46" s="381"/>
      <c r="M46" s="380"/>
      <c r="N46" s="186"/>
      <c r="O46" s="184"/>
      <c r="P46" s="186"/>
      <c r="Q46" s="184"/>
      <c r="R46" s="186"/>
      <c r="S46" s="237"/>
    </row>
    <row r="47" spans="1:19" ht="27" customHeight="1" x14ac:dyDescent="0.25">
      <c r="A47" s="338">
        <v>16</v>
      </c>
      <c r="B47" s="407" t="s">
        <v>455</v>
      </c>
      <c r="C47" s="407" t="s">
        <v>458</v>
      </c>
      <c r="D47" s="348" t="s">
        <v>469</v>
      </c>
      <c r="E47" s="407">
        <v>18</v>
      </c>
      <c r="F47" s="190">
        <v>42860</v>
      </c>
      <c r="G47" s="190">
        <v>43408</v>
      </c>
      <c r="H47" s="303" t="s">
        <v>620</v>
      </c>
      <c r="I47" s="16" t="s">
        <v>461</v>
      </c>
      <c r="J47" s="106" t="s">
        <v>152</v>
      </c>
      <c r="K47" s="106" t="s">
        <v>126</v>
      </c>
      <c r="L47" s="373">
        <v>102</v>
      </c>
      <c r="M47" s="378">
        <v>165143.6</v>
      </c>
      <c r="N47" s="185">
        <v>140372.06</v>
      </c>
      <c r="O47" s="183">
        <v>0.85</v>
      </c>
      <c r="P47" s="185">
        <v>21468.67</v>
      </c>
      <c r="Q47" s="183">
        <v>0.13</v>
      </c>
      <c r="R47" s="185">
        <v>3302.87</v>
      </c>
      <c r="S47" s="235">
        <v>0.02</v>
      </c>
    </row>
    <row r="48" spans="1:19" ht="34.950000000000003" customHeight="1" x14ac:dyDescent="0.25">
      <c r="A48" s="338"/>
      <c r="B48" s="408"/>
      <c r="C48" s="408"/>
      <c r="D48" s="348"/>
      <c r="E48" s="408"/>
      <c r="F48" s="190"/>
      <c r="G48" s="190"/>
      <c r="H48" s="304"/>
      <c r="I48" s="16" t="s">
        <v>462</v>
      </c>
      <c r="J48" s="106" t="s">
        <v>128</v>
      </c>
      <c r="K48" s="106" t="s">
        <v>383</v>
      </c>
      <c r="L48" s="377"/>
      <c r="M48" s="379"/>
      <c r="N48" s="217"/>
      <c r="O48" s="234"/>
      <c r="P48" s="217"/>
      <c r="Q48" s="234"/>
      <c r="R48" s="217"/>
      <c r="S48" s="236"/>
    </row>
    <row r="49" spans="1:19" ht="27" customHeight="1" x14ac:dyDescent="0.25">
      <c r="A49" s="338"/>
      <c r="B49" s="409"/>
      <c r="C49" s="409"/>
      <c r="D49" s="348"/>
      <c r="E49" s="409"/>
      <c r="F49" s="190"/>
      <c r="G49" s="190"/>
      <c r="H49" s="305"/>
      <c r="I49" s="16" t="s">
        <v>463</v>
      </c>
      <c r="J49" s="106" t="s">
        <v>152</v>
      </c>
      <c r="K49" s="106" t="s">
        <v>126</v>
      </c>
      <c r="L49" s="381"/>
      <c r="M49" s="380"/>
      <c r="N49" s="186"/>
      <c r="O49" s="184"/>
      <c r="P49" s="186"/>
      <c r="Q49" s="184"/>
      <c r="R49" s="186"/>
      <c r="S49" s="237"/>
    </row>
    <row r="50" spans="1:19" ht="28.8" x14ac:dyDescent="0.25">
      <c r="A50" s="338">
        <v>17</v>
      </c>
      <c r="B50" s="407" t="s">
        <v>456</v>
      </c>
      <c r="C50" s="407" t="s">
        <v>459</v>
      </c>
      <c r="D50" s="348" t="s">
        <v>470</v>
      </c>
      <c r="E50" s="407">
        <v>24</v>
      </c>
      <c r="F50" s="190">
        <v>42860</v>
      </c>
      <c r="G50" s="190">
        <v>43589</v>
      </c>
      <c r="H50" s="303" t="s">
        <v>621</v>
      </c>
      <c r="I50" s="16" t="s">
        <v>464</v>
      </c>
      <c r="J50" s="106" t="s">
        <v>128</v>
      </c>
      <c r="K50" s="106" t="s">
        <v>103</v>
      </c>
      <c r="L50" s="373">
        <v>108</v>
      </c>
      <c r="M50" s="378">
        <v>663918.07999999996</v>
      </c>
      <c r="N50" s="185">
        <v>564330.37</v>
      </c>
      <c r="O50" s="183">
        <v>0.85</v>
      </c>
      <c r="P50" s="185">
        <v>86309.35</v>
      </c>
      <c r="Q50" s="183">
        <v>0.13</v>
      </c>
      <c r="R50" s="185">
        <v>13278.36</v>
      </c>
      <c r="S50" s="235">
        <v>0.02</v>
      </c>
    </row>
    <row r="51" spans="1:19" ht="43.2" x14ac:dyDescent="0.25">
      <c r="A51" s="338"/>
      <c r="B51" s="408"/>
      <c r="C51" s="408"/>
      <c r="D51" s="348"/>
      <c r="E51" s="408"/>
      <c r="F51" s="190"/>
      <c r="G51" s="190"/>
      <c r="H51" s="304"/>
      <c r="I51" s="16" t="s">
        <v>465</v>
      </c>
      <c r="J51" s="106" t="s">
        <v>128</v>
      </c>
      <c r="K51" s="106" t="s">
        <v>140</v>
      </c>
      <c r="L51" s="377"/>
      <c r="M51" s="379"/>
      <c r="N51" s="217"/>
      <c r="O51" s="234"/>
      <c r="P51" s="217"/>
      <c r="Q51" s="234"/>
      <c r="R51" s="217"/>
      <c r="S51" s="236"/>
    </row>
    <row r="52" spans="1:19" ht="33" customHeight="1" x14ac:dyDescent="0.25">
      <c r="A52" s="338"/>
      <c r="B52" s="408"/>
      <c r="C52" s="408"/>
      <c r="D52" s="348"/>
      <c r="E52" s="408"/>
      <c r="F52" s="190"/>
      <c r="G52" s="190"/>
      <c r="H52" s="304"/>
      <c r="I52" s="16" t="s">
        <v>111</v>
      </c>
      <c r="J52" s="106" t="s">
        <v>152</v>
      </c>
      <c r="K52" s="106" t="s">
        <v>112</v>
      </c>
      <c r="L52" s="377"/>
      <c r="M52" s="379"/>
      <c r="N52" s="217"/>
      <c r="O52" s="234"/>
      <c r="P52" s="217"/>
      <c r="Q52" s="234"/>
      <c r="R52" s="217"/>
      <c r="S52" s="236"/>
    </row>
    <row r="53" spans="1:19" ht="33" customHeight="1" x14ac:dyDescent="0.25">
      <c r="A53" s="338"/>
      <c r="B53" s="409"/>
      <c r="C53" s="409"/>
      <c r="D53" s="348"/>
      <c r="E53" s="409"/>
      <c r="F53" s="190"/>
      <c r="G53" s="190"/>
      <c r="H53" s="305"/>
      <c r="I53" s="16" t="s">
        <v>466</v>
      </c>
      <c r="J53" s="106" t="s">
        <v>152</v>
      </c>
      <c r="K53" s="106" t="s">
        <v>414</v>
      </c>
      <c r="L53" s="381"/>
      <c r="M53" s="380"/>
      <c r="N53" s="186"/>
      <c r="O53" s="184"/>
      <c r="P53" s="186"/>
      <c r="Q53" s="184"/>
      <c r="R53" s="186"/>
      <c r="S53" s="237"/>
    </row>
    <row r="54" spans="1:19" ht="45.6" customHeight="1" x14ac:dyDescent="0.25">
      <c r="A54" s="338">
        <v>18</v>
      </c>
      <c r="B54" s="407" t="s">
        <v>457</v>
      </c>
      <c r="C54" s="407" t="s">
        <v>460</v>
      </c>
      <c r="D54" s="348" t="s">
        <v>471</v>
      </c>
      <c r="E54" s="407">
        <v>24</v>
      </c>
      <c r="F54" s="190">
        <v>42860</v>
      </c>
      <c r="G54" s="190">
        <v>43589</v>
      </c>
      <c r="H54" s="303" t="s">
        <v>621</v>
      </c>
      <c r="I54" s="16" t="s">
        <v>467</v>
      </c>
      <c r="J54" s="106" t="s">
        <v>128</v>
      </c>
      <c r="K54" s="106" t="s">
        <v>67</v>
      </c>
      <c r="L54" s="373">
        <v>102</v>
      </c>
      <c r="M54" s="378">
        <v>577790.85</v>
      </c>
      <c r="N54" s="185">
        <v>491122.23</v>
      </c>
      <c r="O54" s="183">
        <v>0.85</v>
      </c>
      <c r="P54" s="185">
        <v>75112.800000000003</v>
      </c>
      <c r="Q54" s="183">
        <v>0.13</v>
      </c>
      <c r="R54" s="185">
        <v>11555.82</v>
      </c>
      <c r="S54" s="235">
        <v>0.02</v>
      </c>
    </row>
    <row r="55" spans="1:19" ht="32.4" customHeight="1" x14ac:dyDescent="0.25">
      <c r="A55" s="338"/>
      <c r="B55" s="408"/>
      <c r="C55" s="408"/>
      <c r="D55" s="348"/>
      <c r="E55" s="408"/>
      <c r="F55" s="190"/>
      <c r="G55" s="190"/>
      <c r="H55" s="304"/>
      <c r="I55" s="16" t="s">
        <v>468</v>
      </c>
      <c r="J55" s="106" t="s">
        <v>128</v>
      </c>
      <c r="K55" s="106" t="s">
        <v>67</v>
      </c>
      <c r="L55" s="377"/>
      <c r="M55" s="379"/>
      <c r="N55" s="217"/>
      <c r="O55" s="234"/>
      <c r="P55" s="217"/>
      <c r="Q55" s="234"/>
      <c r="R55" s="217"/>
      <c r="S55" s="236"/>
    </row>
    <row r="56" spans="1:19" ht="30" customHeight="1" x14ac:dyDescent="0.25">
      <c r="A56" s="338"/>
      <c r="B56" s="409"/>
      <c r="C56" s="409"/>
      <c r="D56" s="348"/>
      <c r="E56" s="409"/>
      <c r="F56" s="190"/>
      <c r="G56" s="190"/>
      <c r="H56" s="305"/>
      <c r="I56" s="16" t="s">
        <v>224</v>
      </c>
      <c r="J56" s="106" t="s">
        <v>152</v>
      </c>
      <c r="K56" s="106" t="s">
        <v>112</v>
      </c>
      <c r="L56" s="381"/>
      <c r="M56" s="380"/>
      <c r="N56" s="186"/>
      <c r="O56" s="184"/>
      <c r="P56" s="186"/>
      <c r="Q56" s="184"/>
      <c r="R56" s="186"/>
      <c r="S56" s="237"/>
    </row>
    <row r="57" spans="1:19" ht="45.6" customHeight="1" x14ac:dyDescent="0.25">
      <c r="A57" s="338">
        <v>19</v>
      </c>
      <c r="B57" s="385" t="s">
        <v>482</v>
      </c>
      <c r="C57" s="385" t="s">
        <v>483</v>
      </c>
      <c r="D57" s="348" t="s">
        <v>487</v>
      </c>
      <c r="E57" s="385">
        <v>18</v>
      </c>
      <c r="F57" s="190">
        <v>42868</v>
      </c>
      <c r="G57" s="190">
        <v>43416</v>
      </c>
      <c r="H57" s="303" t="s">
        <v>620</v>
      </c>
      <c r="I57" s="16" t="s">
        <v>484</v>
      </c>
      <c r="J57" s="106" t="s">
        <v>128</v>
      </c>
      <c r="K57" s="106" t="s">
        <v>67</v>
      </c>
      <c r="L57" s="373">
        <v>102</v>
      </c>
      <c r="M57" s="324">
        <v>365754.59</v>
      </c>
      <c r="N57" s="185">
        <v>310891.40999999997</v>
      </c>
      <c r="O57" s="183">
        <v>0.85</v>
      </c>
      <c r="P57" s="185">
        <v>47548.1</v>
      </c>
      <c r="Q57" s="183">
        <v>0.13</v>
      </c>
      <c r="R57" s="185">
        <v>7315.08</v>
      </c>
      <c r="S57" s="235">
        <v>0.02</v>
      </c>
    </row>
    <row r="58" spans="1:19" ht="45.6" customHeight="1" x14ac:dyDescent="0.25">
      <c r="A58" s="338"/>
      <c r="B58" s="385"/>
      <c r="C58" s="385"/>
      <c r="D58" s="348"/>
      <c r="E58" s="385"/>
      <c r="F58" s="190"/>
      <c r="G58" s="190"/>
      <c r="H58" s="304"/>
      <c r="I58" s="16" t="s">
        <v>485</v>
      </c>
      <c r="J58" s="106" t="s">
        <v>152</v>
      </c>
      <c r="K58" s="106" t="s">
        <v>160</v>
      </c>
      <c r="L58" s="377"/>
      <c r="M58" s="326"/>
      <c r="N58" s="217"/>
      <c r="O58" s="234"/>
      <c r="P58" s="217"/>
      <c r="Q58" s="234"/>
      <c r="R58" s="217"/>
      <c r="S58" s="236"/>
    </row>
    <row r="59" spans="1:19" ht="45.6" customHeight="1" x14ac:dyDescent="0.25">
      <c r="A59" s="338"/>
      <c r="B59" s="385"/>
      <c r="C59" s="385"/>
      <c r="D59" s="348"/>
      <c r="E59" s="385"/>
      <c r="F59" s="190"/>
      <c r="G59" s="190"/>
      <c r="H59" s="305"/>
      <c r="I59" s="16" t="s">
        <v>486</v>
      </c>
      <c r="J59" s="106" t="s">
        <v>152</v>
      </c>
      <c r="K59" s="106" t="s">
        <v>74</v>
      </c>
      <c r="L59" s="381"/>
      <c r="M59" s="325"/>
      <c r="N59" s="186"/>
      <c r="O59" s="184"/>
      <c r="P59" s="186"/>
      <c r="Q59" s="184"/>
      <c r="R59" s="186"/>
      <c r="S59" s="237"/>
    </row>
    <row r="60" spans="1:19" ht="22.2" customHeight="1" x14ac:dyDescent="0.25">
      <c r="A60" s="338">
        <v>20</v>
      </c>
      <c r="B60" s="385" t="s">
        <v>488</v>
      </c>
      <c r="C60" s="385" t="s">
        <v>490</v>
      </c>
      <c r="D60" s="348" t="s">
        <v>497</v>
      </c>
      <c r="E60" s="385">
        <v>24</v>
      </c>
      <c r="F60" s="190">
        <v>42871</v>
      </c>
      <c r="G60" s="190">
        <v>43600</v>
      </c>
      <c r="H60" s="303" t="s">
        <v>621</v>
      </c>
      <c r="I60" s="16" t="s">
        <v>492</v>
      </c>
      <c r="J60" s="106" t="s">
        <v>128</v>
      </c>
      <c r="K60" s="106" t="s">
        <v>67</v>
      </c>
      <c r="L60" s="373">
        <v>102</v>
      </c>
      <c r="M60" s="378">
        <v>648094.73</v>
      </c>
      <c r="N60" s="185">
        <v>550880.52</v>
      </c>
      <c r="O60" s="183">
        <v>0.85</v>
      </c>
      <c r="P60" s="185">
        <v>84252.31</v>
      </c>
      <c r="Q60" s="183">
        <v>0.13</v>
      </c>
      <c r="R60" s="185">
        <v>12961.9</v>
      </c>
      <c r="S60" s="235">
        <v>0.02</v>
      </c>
    </row>
    <row r="61" spans="1:19" ht="27.6" customHeight="1" x14ac:dyDescent="0.25">
      <c r="A61" s="338"/>
      <c r="B61" s="385"/>
      <c r="C61" s="385"/>
      <c r="D61" s="348"/>
      <c r="E61" s="385"/>
      <c r="F61" s="190"/>
      <c r="G61" s="190"/>
      <c r="H61" s="304"/>
      <c r="I61" s="16" t="s">
        <v>493</v>
      </c>
      <c r="J61" s="106" t="s">
        <v>152</v>
      </c>
      <c r="K61" s="106" t="s">
        <v>74</v>
      </c>
      <c r="L61" s="377"/>
      <c r="M61" s="379"/>
      <c r="N61" s="217"/>
      <c r="O61" s="234"/>
      <c r="P61" s="217"/>
      <c r="Q61" s="234"/>
      <c r="R61" s="217"/>
      <c r="S61" s="236"/>
    </row>
    <row r="62" spans="1:19" ht="24.6" customHeight="1" x14ac:dyDescent="0.25">
      <c r="A62" s="338"/>
      <c r="B62" s="385"/>
      <c r="C62" s="385"/>
      <c r="D62" s="348"/>
      <c r="E62" s="385"/>
      <c r="F62" s="190"/>
      <c r="G62" s="190"/>
      <c r="H62" s="305"/>
      <c r="I62" s="16" t="s">
        <v>494</v>
      </c>
      <c r="J62" s="106" t="s">
        <v>152</v>
      </c>
      <c r="K62" s="106" t="s">
        <v>199</v>
      </c>
      <c r="L62" s="381"/>
      <c r="M62" s="380"/>
      <c r="N62" s="186"/>
      <c r="O62" s="184"/>
      <c r="P62" s="186"/>
      <c r="Q62" s="184"/>
      <c r="R62" s="186"/>
      <c r="S62" s="237"/>
    </row>
    <row r="63" spans="1:19" ht="30" customHeight="1" x14ac:dyDescent="0.25">
      <c r="A63" s="338">
        <v>21</v>
      </c>
      <c r="B63" s="385" t="s">
        <v>489</v>
      </c>
      <c r="C63" s="385" t="s">
        <v>491</v>
      </c>
      <c r="D63" s="348" t="s">
        <v>498</v>
      </c>
      <c r="E63" s="385">
        <v>24</v>
      </c>
      <c r="F63" s="190">
        <v>42871</v>
      </c>
      <c r="G63" s="190">
        <v>43600</v>
      </c>
      <c r="H63" s="303" t="s">
        <v>621</v>
      </c>
      <c r="I63" s="16" t="s">
        <v>495</v>
      </c>
      <c r="J63" s="106" t="s">
        <v>152</v>
      </c>
      <c r="K63" s="106" t="s">
        <v>74</v>
      </c>
      <c r="L63" s="373">
        <v>102</v>
      </c>
      <c r="M63" s="378">
        <v>231130.48</v>
      </c>
      <c r="N63" s="185">
        <v>196460.91</v>
      </c>
      <c r="O63" s="183">
        <v>0.85</v>
      </c>
      <c r="P63" s="185">
        <v>30046.959999999999</v>
      </c>
      <c r="Q63" s="183">
        <v>0.13</v>
      </c>
      <c r="R63" s="185">
        <v>4622.6099999999997</v>
      </c>
      <c r="S63" s="235">
        <v>0.02</v>
      </c>
    </row>
    <row r="64" spans="1:19" ht="27.6" customHeight="1" x14ac:dyDescent="0.25">
      <c r="A64" s="338"/>
      <c r="B64" s="385"/>
      <c r="C64" s="385"/>
      <c r="D64" s="348"/>
      <c r="E64" s="385"/>
      <c r="F64" s="190"/>
      <c r="G64" s="190"/>
      <c r="H64" s="305"/>
      <c r="I64" s="16" t="s">
        <v>496</v>
      </c>
      <c r="J64" s="106" t="s">
        <v>128</v>
      </c>
      <c r="K64" s="106" t="s">
        <v>90</v>
      </c>
      <c r="L64" s="381"/>
      <c r="M64" s="380"/>
      <c r="N64" s="186"/>
      <c r="O64" s="184"/>
      <c r="P64" s="186"/>
      <c r="Q64" s="184"/>
      <c r="R64" s="186"/>
      <c r="S64" s="237"/>
    </row>
    <row r="65" spans="1:19" ht="22.2" customHeight="1" x14ac:dyDescent="0.25">
      <c r="A65" s="338">
        <v>22</v>
      </c>
      <c r="B65" s="385" t="s">
        <v>499</v>
      </c>
      <c r="C65" s="385" t="s">
        <v>500</v>
      </c>
      <c r="D65" s="410" t="s">
        <v>525</v>
      </c>
      <c r="E65" s="385">
        <v>18</v>
      </c>
      <c r="F65" s="190">
        <v>42873</v>
      </c>
      <c r="G65" s="190">
        <v>43421</v>
      </c>
      <c r="H65" s="303" t="s">
        <v>621</v>
      </c>
      <c r="I65" s="16" t="s">
        <v>501</v>
      </c>
      <c r="J65" s="106" t="s">
        <v>152</v>
      </c>
      <c r="K65" s="106" t="s">
        <v>313</v>
      </c>
      <c r="L65" s="373">
        <v>102</v>
      </c>
      <c r="M65" s="378">
        <v>340542.98</v>
      </c>
      <c r="N65" s="185">
        <v>289461.53000000003</v>
      </c>
      <c r="O65" s="183">
        <v>0.85</v>
      </c>
      <c r="P65" s="185">
        <v>44270.58</v>
      </c>
      <c r="Q65" s="183">
        <v>0.13</v>
      </c>
      <c r="R65" s="185">
        <v>6810.87</v>
      </c>
      <c r="S65" s="235">
        <v>0.02</v>
      </c>
    </row>
    <row r="66" spans="1:19" ht="28.8" x14ac:dyDescent="0.25">
      <c r="A66" s="338"/>
      <c r="B66" s="385"/>
      <c r="C66" s="385"/>
      <c r="D66" s="348"/>
      <c r="E66" s="385"/>
      <c r="F66" s="190"/>
      <c r="G66" s="190"/>
      <c r="H66" s="304"/>
      <c r="I66" s="16" t="s">
        <v>502</v>
      </c>
      <c r="J66" s="106" t="s">
        <v>128</v>
      </c>
      <c r="K66" s="106" t="s">
        <v>90</v>
      </c>
      <c r="L66" s="377"/>
      <c r="M66" s="379"/>
      <c r="N66" s="217"/>
      <c r="O66" s="234"/>
      <c r="P66" s="217"/>
      <c r="Q66" s="234"/>
      <c r="R66" s="217"/>
      <c r="S66" s="236"/>
    </row>
    <row r="67" spans="1:19" ht="21" customHeight="1" x14ac:dyDescent="0.25">
      <c r="A67" s="338"/>
      <c r="B67" s="385"/>
      <c r="C67" s="385"/>
      <c r="D67" s="348"/>
      <c r="E67" s="385"/>
      <c r="F67" s="190"/>
      <c r="G67" s="190"/>
      <c r="H67" s="305"/>
      <c r="I67" s="16" t="s">
        <v>503</v>
      </c>
      <c r="J67" s="106" t="s">
        <v>128</v>
      </c>
      <c r="K67" s="106" t="s">
        <v>103</v>
      </c>
      <c r="L67" s="381"/>
      <c r="M67" s="380"/>
      <c r="N67" s="186"/>
      <c r="O67" s="184"/>
      <c r="P67" s="186"/>
      <c r="Q67" s="184"/>
      <c r="R67" s="186"/>
      <c r="S67" s="237"/>
    </row>
    <row r="68" spans="1:19" ht="28.8" x14ac:dyDescent="0.25">
      <c r="A68" s="338">
        <v>23</v>
      </c>
      <c r="B68" s="385" t="s">
        <v>504</v>
      </c>
      <c r="C68" s="385" t="s">
        <v>505</v>
      </c>
      <c r="D68" s="410" t="s">
        <v>524</v>
      </c>
      <c r="E68" s="385">
        <v>24</v>
      </c>
      <c r="F68" s="190">
        <v>42873</v>
      </c>
      <c r="G68" s="190">
        <v>43602</v>
      </c>
      <c r="H68" s="303" t="s">
        <v>621</v>
      </c>
      <c r="I68" s="16" t="s">
        <v>506</v>
      </c>
      <c r="J68" s="106" t="s">
        <v>152</v>
      </c>
      <c r="K68" s="106" t="s">
        <v>313</v>
      </c>
      <c r="L68" s="373">
        <v>106</v>
      </c>
      <c r="M68" s="378">
        <v>711301.33</v>
      </c>
      <c r="N68" s="185">
        <v>604606.13</v>
      </c>
      <c r="O68" s="183">
        <v>0.85</v>
      </c>
      <c r="P68" s="185">
        <v>92469.16</v>
      </c>
      <c r="Q68" s="183">
        <v>0.13</v>
      </c>
      <c r="R68" s="185">
        <v>14226.04</v>
      </c>
      <c r="S68" s="235">
        <v>0.02</v>
      </c>
    </row>
    <row r="69" spans="1:19" ht="28.8" x14ac:dyDescent="0.25">
      <c r="A69" s="338"/>
      <c r="B69" s="385"/>
      <c r="C69" s="385"/>
      <c r="D69" s="348"/>
      <c r="E69" s="385"/>
      <c r="F69" s="190"/>
      <c r="G69" s="190"/>
      <c r="H69" s="304"/>
      <c r="I69" s="16" t="s">
        <v>502</v>
      </c>
      <c r="J69" s="106" t="s">
        <v>128</v>
      </c>
      <c r="K69" s="106" t="s">
        <v>90</v>
      </c>
      <c r="L69" s="377"/>
      <c r="M69" s="379"/>
      <c r="N69" s="217"/>
      <c r="O69" s="234"/>
      <c r="P69" s="217"/>
      <c r="Q69" s="234"/>
      <c r="R69" s="217"/>
      <c r="S69" s="236"/>
    </row>
    <row r="70" spans="1:19" ht="28.8" x14ac:dyDescent="0.25">
      <c r="A70" s="338"/>
      <c r="B70" s="385"/>
      <c r="C70" s="385"/>
      <c r="D70" s="348"/>
      <c r="E70" s="385"/>
      <c r="F70" s="190"/>
      <c r="G70" s="190"/>
      <c r="H70" s="304"/>
      <c r="I70" s="16" t="s">
        <v>507</v>
      </c>
      <c r="J70" s="106" t="s">
        <v>152</v>
      </c>
      <c r="K70" s="106" t="s">
        <v>313</v>
      </c>
      <c r="L70" s="377"/>
      <c r="M70" s="379"/>
      <c r="N70" s="217"/>
      <c r="O70" s="234"/>
      <c r="P70" s="217"/>
      <c r="Q70" s="234"/>
      <c r="R70" s="217"/>
      <c r="S70" s="236"/>
    </row>
    <row r="71" spans="1:19" ht="43.2" x14ac:dyDescent="0.25">
      <c r="A71" s="338"/>
      <c r="B71" s="385"/>
      <c r="C71" s="385"/>
      <c r="D71" s="348"/>
      <c r="E71" s="385"/>
      <c r="F71" s="190"/>
      <c r="G71" s="190"/>
      <c r="H71" s="305"/>
      <c r="I71" s="16" t="s">
        <v>508</v>
      </c>
      <c r="J71" s="106" t="s">
        <v>128</v>
      </c>
      <c r="K71" s="106" t="s">
        <v>90</v>
      </c>
      <c r="L71" s="381"/>
      <c r="M71" s="380"/>
      <c r="N71" s="186"/>
      <c r="O71" s="184"/>
      <c r="P71" s="186"/>
      <c r="Q71" s="184"/>
      <c r="R71" s="186"/>
      <c r="S71" s="237"/>
    </row>
    <row r="72" spans="1:19" ht="51" customHeight="1" x14ac:dyDescent="0.25">
      <c r="A72" s="338">
        <v>24</v>
      </c>
      <c r="B72" s="385" t="s">
        <v>522</v>
      </c>
      <c r="C72" s="385" t="s">
        <v>523</v>
      </c>
      <c r="D72" s="348" t="s">
        <v>526</v>
      </c>
      <c r="E72" s="385">
        <v>24</v>
      </c>
      <c r="F72" s="190">
        <v>42878</v>
      </c>
      <c r="G72" s="190">
        <v>43607</v>
      </c>
      <c r="H72" s="303" t="s">
        <v>621</v>
      </c>
      <c r="I72" s="16" t="s">
        <v>507</v>
      </c>
      <c r="J72" s="106" t="s">
        <v>152</v>
      </c>
      <c r="K72" s="106" t="s">
        <v>313</v>
      </c>
      <c r="L72" s="373">
        <v>102</v>
      </c>
      <c r="M72" s="378">
        <v>399360.85</v>
      </c>
      <c r="N72" s="185">
        <v>339456.72</v>
      </c>
      <c r="O72" s="183">
        <v>0.85</v>
      </c>
      <c r="P72" s="185">
        <v>51916.91</v>
      </c>
      <c r="Q72" s="183">
        <v>0.13</v>
      </c>
      <c r="R72" s="185">
        <v>7987.22</v>
      </c>
      <c r="S72" s="235">
        <v>0.02</v>
      </c>
    </row>
    <row r="73" spans="1:19" ht="48.6" customHeight="1" x14ac:dyDescent="0.25">
      <c r="A73" s="338"/>
      <c r="B73" s="385"/>
      <c r="C73" s="385"/>
      <c r="D73" s="348"/>
      <c r="E73" s="385"/>
      <c r="F73" s="190"/>
      <c r="G73" s="190"/>
      <c r="H73" s="304"/>
      <c r="I73" s="16" t="s">
        <v>506</v>
      </c>
      <c r="J73" s="106" t="s">
        <v>152</v>
      </c>
      <c r="K73" s="106" t="s">
        <v>313</v>
      </c>
      <c r="L73" s="377"/>
      <c r="M73" s="379"/>
      <c r="N73" s="217"/>
      <c r="O73" s="234"/>
      <c r="P73" s="217"/>
      <c r="Q73" s="234"/>
      <c r="R73" s="217"/>
      <c r="S73" s="236"/>
    </row>
    <row r="74" spans="1:19" ht="45.6" customHeight="1" x14ac:dyDescent="0.25">
      <c r="A74" s="338"/>
      <c r="B74" s="385"/>
      <c r="C74" s="385"/>
      <c r="D74" s="348"/>
      <c r="E74" s="385"/>
      <c r="F74" s="190"/>
      <c r="G74" s="190"/>
      <c r="H74" s="305"/>
      <c r="I74" s="16" t="s">
        <v>527</v>
      </c>
      <c r="J74" s="106" t="s">
        <v>128</v>
      </c>
      <c r="K74" s="106" t="s">
        <v>90</v>
      </c>
      <c r="L74" s="381"/>
      <c r="M74" s="380"/>
      <c r="N74" s="186"/>
      <c r="O74" s="184"/>
      <c r="P74" s="186"/>
      <c r="Q74" s="184"/>
      <c r="R74" s="186"/>
      <c r="S74" s="237"/>
    </row>
    <row r="75" spans="1:19" s="51" customFormat="1" ht="14.4" x14ac:dyDescent="0.25">
      <c r="A75" s="338">
        <v>25</v>
      </c>
      <c r="B75" s="182" t="s">
        <v>546</v>
      </c>
      <c r="C75" s="292" t="s">
        <v>547</v>
      </c>
      <c r="D75" s="348" t="s">
        <v>552</v>
      </c>
      <c r="E75" s="322">
        <v>18</v>
      </c>
      <c r="F75" s="190">
        <v>42895</v>
      </c>
      <c r="G75" s="190">
        <v>43442</v>
      </c>
      <c r="H75" s="303" t="s">
        <v>621</v>
      </c>
      <c r="I75" s="16" t="s">
        <v>548</v>
      </c>
      <c r="J75" s="106" t="s">
        <v>152</v>
      </c>
      <c r="K75" s="106" t="s">
        <v>199</v>
      </c>
      <c r="L75" s="373">
        <v>106</v>
      </c>
      <c r="M75" s="378">
        <v>656426.06000000006</v>
      </c>
      <c r="N75" s="185">
        <v>557962.15</v>
      </c>
      <c r="O75" s="183">
        <v>0.85</v>
      </c>
      <c r="P75" s="185">
        <v>85335.39</v>
      </c>
      <c r="Q75" s="183">
        <v>0.13</v>
      </c>
      <c r="R75" s="185">
        <v>13128.52</v>
      </c>
      <c r="S75" s="235">
        <v>0.02</v>
      </c>
    </row>
    <row r="76" spans="1:19" s="51" customFormat="1" ht="14.4" x14ac:dyDescent="0.25">
      <c r="A76" s="338"/>
      <c r="B76" s="182"/>
      <c r="C76" s="292"/>
      <c r="D76" s="348"/>
      <c r="E76" s="322"/>
      <c r="F76" s="190"/>
      <c r="G76" s="190"/>
      <c r="H76" s="304"/>
      <c r="I76" s="16" t="s">
        <v>549</v>
      </c>
      <c r="J76" s="106" t="s">
        <v>128</v>
      </c>
      <c r="K76" s="106" t="s">
        <v>67</v>
      </c>
      <c r="L76" s="377"/>
      <c r="M76" s="379"/>
      <c r="N76" s="217"/>
      <c r="O76" s="234"/>
      <c r="P76" s="217"/>
      <c r="Q76" s="234"/>
      <c r="R76" s="217"/>
      <c r="S76" s="236"/>
    </row>
    <row r="77" spans="1:19" s="51" customFormat="1" ht="28.8" x14ac:dyDescent="0.25">
      <c r="A77" s="338"/>
      <c r="B77" s="182"/>
      <c r="C77" s="292"/>
      <c r="D77" s="348"/>
      <c r="E77" s="322"/>
      <c r="F77" s="190"/>
      <c r="G77" s="190"/>
      <c r="H77" s="304"/>
      <c r="I77" s="16" t="s">
        <v>550</v>
      </c>
      <c r="J77" s="106" t="s">
        <v>152</v>
      </c>
      <c r="K77" s="106" t="s">
        <v>160</v>
      </c>
      <c r="L77" s="377"/>
      <c r="M77" s="379"/>
      <c r="N77" s="217"/>
      <c r="O77" s="234"/>
      <c r="P77" s="217"/>
      <c r="Q77" s="234"/>
      <c r="R77" s="217"/>
      <c r="S77" s="236"/>
    </row>
    <row r="78" spans="1:19" s="51" customFormat="1" ht="28.8" x14ac:dyDescent="0.25">
      <c r="A78" s="338"/>
      <c r="B78" s="182"/>
      <c r="C78" s="292"/>
      <c r="D78" s="348"/>
      <c r="E78" s="322"/>
      <c r="F78" s="190"/>
      <c r="G78" s="190"/>
      <c r="H78" s="305"/>
      <c r="I78" s="16" t="s">
        <v>551</v>
      </c>
      <c r="J78" s="106" t="s">
        <v>128</v>
      </c>
      <c r="K78" s="106" t="s">
        <v>67</v>
      </c>
      <c r="L78" s="381"/>
      <c r="M78" s="380"/>
      <c r="N78" s="186"/>
      <c r="O78" s="184"/>
      <c r="P78" s="186"/>
      <c r="Q78" s="184"/>
      <c r="R78" s="186"/>
      <c r="S78" s="237"/>
    </row>
    <row r="79" spans="1:19" s="51" customFormat="1" ht="55.2" customHeight="1" x14ac:dyDescent="0.25">
      <c r="A79" s="338">
        <v>26</v>
      </c>
      <c r="B79" s="182" t="s">
        <v>560</v>
      </c>
      <c r="C79" s="292" t="s">
        <v>561</v>
      </c>
      <c r="D79" s="348" t="s">
        <v>565</v>
      </c>
      <c r="E79" s="322">
        <v>18</v>
      </c>
      <c r="F79" s="190">
        <v>42906</v>
      </c>
      <c r="G79" s="190">
        <v>43453</v>
      </c>
      <c r="H79" s="303" t="s">
        <v>621</v>
      </c>
      <c r="I79" s="16" t="s">
        <v>562</v>
      </c>
      <c r="J79" s="106" t="s">
        <v>128</v>
      </c>
      <c r="K79" s="106" t="s">
        <v>103</v>
      </c>
      <c r="L79" s="373">
        <v>108</v>
      </c>
      <c r="M79" s="378">
        <v>288951.06</v>
      </c>
      <c r="N79" s="185">
        <v>245608.4</v>
      </c>
      <c r="O79" s="183">
        <v>0.85</v>
      </c>
      <c r="P79" s="185">
        <v>37563.629999999997</v>
      </c>
      <c r="Q79" s="183">
        <v>0.13</v>
      </c>
      <c r="R79" s="185">
        <v>5779.03</v>
      </c>
      <c r="S79" s="235">
        <v>0.02</v>
      </c>
    </row>
    <row r="80" spans="1:19" s="51" customFormat="1" ht="34.200000000000003" customHeight="1" x14ac:dyDescent="0.25">
      <c r="A80" s="338"/>
      <c r="B80" s="182"/>
      <c r="C80" s="292"/>
      <c r="D80" s="348"/>
      <c r="E80" s="322"/>
      <c r="F80" s="190"/>
      <c r="G80" s="190"/>
      <c r="H80" s="304"/>
      <c r="I80" s="16" t="s">
        <v>563</v>
      </c>
      <c r="J80" s="106" t="s">
        <v>128</v>
      </c>
      <c r="K80" s="106" t="s">
        <v>103</v>
      </c>
      <c r="L80" s="377"/>
      <c r="M80" s="379"/>
      <c r="N80" s="217"/>
      <c r="O80" s="234"/>
      <c r="P80" s="217"/>
      <c r="Q80" s="234"/>
      <c r="R80" s="217"/>
      <c r="S80" s="236"/>
    </row>
    <row r="81" spans="1:19" s="51" customFormat="1" ht="30" customHeight="1" x14ac:dyDescent="0.25">
      <c r="A81" s="338"/>
      <c r="B81" s="182"/>
      <c r="C81" s="292"/>
      <c r="D81" s="348"/>
      <c r="E81" s="322"/>
      <c r="F81" s="190"/>
      <c r="G81" s="190"/>
      <c r="H81" s="304"/>
      <c r="I81" s="16" t="s">
        <v>402</v>
      </c>
      <c r="J81" s="106" t="s">
        <v>128</v>
      </c>
      <c r="K81" s="106" t="s">
        <v>103</v>
      </c>
      <c r="L81" s="377"/>
      <c r="M81" s="379"/>
      <c r="N81" s="217"/>
      <c r="O81" s="234"/>
      <c r="P81" s="217"/>
      <c r="Q81" s="234"/>
      <c r="R81" s="217"/>
      <c r="S81" s="236"/>
    </row>
    <row r="82" spans="1:19" s="51" customFormat="1" ht="35.4" customHeight="1" x14ac:dyDescent="0.25">
      <c r="A82" s="338"/>
      <c r="B82" s="182"/>
      <c r="C82" s="292"/>
      <c r="D82" s="348"/>
      <c r="E82" s="322"/>
      <c r="F82" s="190"/>
      <c r="G82" s="190"/>
      <c r="H82" s="305"/>
      <c r="I82" s="16" t="s">
        <v>564</v>
      </c>
      <c r="J82" s="106" t="s">
        <v>152</v>
      </c>
      <c r="K82" s="106" t="s">
        <v>164</v>
      </c>
      <c r="L82" s="381"/>
      <c r="M82" s="380"/>
      <c r="N82" s="186"/>
      <c r="O82" s="184"/>
      <c r="P82" s="186"/>
      <c r="Q82" s="184"/>
      <c r="R82" s="186"/>
      <c r="S82" s="237"/>
    </row>
    <row r="83" spans="1:19" s="51" customFormat="1" ht="43.2" x14ac:dyDescent="0.25">
      <c r="A83" s="338">
        <v>27</v>
      </c>
      <c r="B83" s="182" t="s">
        <v>585</v>
      </c>
      <c r="C83" s="292" t="s">
        <v>586</v>
      </c>
      <c r="D83" s="348" t="s">
        <v>591</v>
      </c>
      <c r="E83" s="322">
        <v>24</v>
      </c>
      <c r="F83" s="190">
        <v>42913</v>
      </c>
      <c r="G83" s="190">
        <v>43642</v>
      </c>
      <c r="H83" s="303" t="s">
        <v>621</v>
      </c>
      <c r="I83" s="16" t="s">
        <v>587</v>
      </c>
      <c r="J83" s="106" t="s">
        <v>128</v>
      </c>
      <c r="K83" s="106" t="s">
        <v>67</v>
      </c>
      <c r="L83" s="373">
        <v>102</v>
      </c>
      <c r="M83" s="378">
        <v>477030.23</v>
      </c>
      <c r="N83" s="185">
        <v>405475.7</v>
      </c>
      <c r="O83" s="183">
        <v>0.85</v>
      </c>
      <c r="P83" s="185">
        <v>62013.919999999998</v>
      </c>
      <c r="Q83" s="183">
        <v>0.13</v>
      </c>
      <c r="R83" s="185">
        <v>9540.61</v>
      </c>
      <c r="S83" s="235">
        <v>0.02</v>
      </c>
    </row>
    <row r="84" spans="1:19" s="51" customFormat="1" ht="28.8" x14ac:dyDescent="0.25">
      <c r="A84" s="338"/>
      <c r="B84" s="182"/>
      <c r="C84" s="292"/>
      <c r="D84" s="348"/>
      <c r="E84" s="322"/>
      <c r="F84" s="190"/>
      <c r="G84" s="190"/>
      <c r="H84" s="304"/>
      <c r="I84" s="16" t="s">
        <v>588</v>
      </c>
      <c r="J84" s="106" t="s">
        <v>128</v>
      </c>
      <c r="K84" s="106" t="s">
        <v>67</v>
      </c>
      <c r="L84" s="377"/>
      <c r="M84" s="379"/>
      <c r="N84" s="217"/>
      <c r="O84" s="234"/>
      <c r="P84" s="217"/>
      <c r="Q84" s="234"/>
      <c r="R84" s="217"/>
      <c r="S84" s="236"/>
    </row>
    <row r="85" spans="1:19" s="51" customFormat="1" ht="28.8" x14ac:dyDescent="0.25">
      <c r="A85" s="338"/>
      <c r="B85" s="182"/>
      <c r="C85" s="292"/>
      <c r="D85" s="348"/>
      <c r="E85" s="322"/>
      <c r="F85" s="190"/>
      <c r="G85" s="190"/>
      <c r="H85" s="304"/>
      <c r="I85" s="16" t="s">
        <v>589</v>
      </c>
      <c r="J85" s="106" t="s">
        <v>152</v>
      </c>
      <c r="K85" s="106" t="s">
        <v>74</v>
      </c>
      <c r="L85" s="377"/>
      <c r="M85" s="379"/>
      <c r="N85" s="217"/>
      <c r="O85" s="234"/>
      <c r="P85" s="217"/>
      <c r="Q85" s="234"/>
      <c r="R85" s="217"/>
      <c r="S85" s="236"/>
    </row>
    <row r="86" spans="1:19" s="51" customFormat="1" ht="28.8" x14ac:dyDescent="0.25">
      <c r="A86" s="338"/>
      <c r="B86" s="182"/>
      <c r="C86" s="292"/>
      <c r="D86" s="348"/>
      <c r="E86" s="322"/>
      <c r="F86" s="190"/>
      <c r="G86" s="190"/>
      <c r="H86" s="305"/>
      <c r="I86" s="16" t="s">
        <v>590</v>
      </c>
      <c r="J86" s="106" t="s">
        <v>152</v>
      </c>
      <c r="K86" s="106" t="s">
        <v>384</v>
      </c>
      <c r="L86" s="381"/>
      <c r="M86" s="380"/>
      <c r="N86" s="186"/>
      <c r="O86" s="184"/>
      <c r="P86" s="186"/>
      <c r="Q86" s="184"/>
      <c r="R86" s="186"/>
      <c r="S86" s="237"/>
    </row>
    <row r="87" spans="1:19" s="51" customFormat="1" ht="38.4" customHeight="1" x14ac:dyDescent="0.25">
      <c r="A87" s="338">
        <v>28</v>
      </c>
      <c r="B87" s="182" t="s">
        <v>592</v>
      </c>
      <c r="C87" s="292" t="s">
        <v>593</v>
      </c>
      <c r="D87" s="348" t="s">
        <v>596</v>
      </c>
      <c r="E87" s="322">
        <v>18</v>
      </c>
      <c r="F87" s="190">
        <v>42915</v>
      </c>
      <c r="G87" s="190">
        <v>43462</v>
      </c>
      <c r="H87" s="303" t="s">
        <v>621</v>
      </c>
      <c r="I87" s="16" t="s">
        <v>594</v>
      </c>
      <c r="J87" s="106" t="s">
        <v>128</v>
      </c>
      <c r="K87" s="106" t="s">
        <v>140</v>
      </c>
      <c r="L87" s="373">
        <v>102</v>
      </c>
      <c r="M87" s="378">
        <v>639225.41</v>
      </c>
      <c r="N87" s="185">
        <v>543341.6</v>
      </c>
      <c r="O87" s="183">
        <v>0.85</v>
      </c>
      <c r="P87" s="185">
        <v>83099.3</v>
      </c>
      <c r="Q87" s="183">
        <v>0.13</v>
      </c>
      <c r="R87" s="185">
        <v>12784.51</v>
      </c>
      <c r="S87" s="235">
        <v>0.02</v>
      </c>
    </row>
    <row r="88" spans="1:19" s="51" customFormat="1" ht="38.4" customHeight="1" x14ac:dyDescent="0.25">
      <c r="A88" s="338"/>
      <c r="B88" s="182"/>
      <c r="C88" s="292"/>
      <c r="D88" s="348"/>
      <c r="E88" s="322"/>
      <c r="F88" s="190"/>
      <c r="G88" s="190"/>
      <c r="H88" s="305"/>
      <c r="I88" s="16" t="s">
        <v>595</v>
      </c>
      <c r="J88" s="106" t="s">
        <v>152</v>
      </c>
      <c r="K88" s="106" t="s">
        <v>74</v>
      </c>
      <c r="L88" s="381"/>
      <c r="M88" s="380"/>
      <c r="N88" s="186"/>
      <c r="O88" s="184"/>
      <c r="P88" s="186"/>
      <c r="Q88" s="184"/>
      <c r="R88" s="186"/>
      <c r="S88" s="237"/>
    </row>
    <row r="89" spans="1:19" s="51" customFormat="1" ht="43.2" x14ac:dyDescent="0.25">
      <c r="A89" s="214">
        <v>29</v>
      </c>
      <c r="B89" s="197" t="s">
        <v>597</v>
      </c>
      <c r="C89" s="185" t="s">
        <v>598</v>
      </c>
      <c r="D89" s="369" t="s">
        <v>608</v>
      </c>
      <c r="E89" s="330">
        <v>24</v>
      </c>
      <c r="F89" s="194" t="s">
        <v>599</v>
      </c>
      <c r="G89" s="194" t="s">
        <v>600</v>
      </c>
      <c r="H89" s="303" t="s">
        <v>621</v>
      </c>
      <c r="I89" s="16" t="s">
        <v>601</v>
      </c>
      <c r="J89" s="106" t="s">
        <v>128</v>
      </c>
      <c r="K89" s="106" t="s">
        <v>103</v>
      </c>
      <c r="L89" s="373">
        <v>102</v>
      </c>
      <c r="M89" s="378">
        <v>656665.01</v>
      </c>
      <c r="N89" s="185">
        <v>558165.25</v>
      </c>
      <c r="O89" s="183">
        <v>0.85</v>
      </c>
      <c r="P89" s="185">
        <v>85366.45</v>
      </c>
      <c r="Q89" s="183">
        <v>0.13</v>
      </c>
      <c r="R89" s="185">
        <v>13133.31</v>
      </c>
      <c r="S89" s="235">
        <v>0.02</v>
      </c>
    </row>
    <row r="90" spans="1:19" s="51" customFormat="1" ht="14.4" x14ac:dyDescent="0.25">
      <c r="A90" s="215"/>
      <c r="B90" s="206"/>
      <c r="C90" s="217"/>
      <c r="D90" s="383"/>
      <c r="E90" s="331"/>
      <c r="F90" s="382"/>
      <c r="G90" s="382"/>
      <c r="H90" s="304"/>
      <c r="I90" s="16" t="s">
        <v>602</v>
      </c>
      <c r="J90" s="106" t="s">
        <v>152</v>
      </c>
      <c r="K90" s="106" t="s">
        <v>607</v>
      </c>
      <c r="L90" s="377"/>
      <c r="M90" s="379"/>
      <c r="N90" s="217"/>
      <c r="O90" s="234"/>
      <c r="P90" s="217"/>
      <c r="Q90" s="234"/>
      <c r="R90" s="217"/>
      <c r="S90" s="236"/>
    </row>
    <row r="91" spans="1:19" s="51" customFormat="1" ht="14.4" x14ac:dyDescent="0.25">
      <c r="A91" s="216"/>
      <c r="B91" s="196"/>
      <c r="C91" s="186"/>
      <c r="D91" s="384"/>
      <c r="E91" s="332"/>
      <c r="F91" s="195"/>
      <c r="G91" s="195"/>
      <c r="H91" s="305"/>
      <c r="I91" s="16" t="s">
        <v>603</v>
      </c>
      <c r="J91" s="106" t="s">
        <v>152</v>
      </c>
      <c r="K91" s="106" t="s">
        <v>384</v>
      </c>
      <c r="L91" s="381"/>
      <c r="M91" s="380"/>
      <c r="N91" s="186"/>
      <c r="O91" s="184"/>
      <c r="P91" s="186"/>
      <c r="Q91" s="184"/>
      <c r="R91" s="186"/>
      <c r="S91" s="237"/>
    </row>
    <row r="92" spans="1:19" s="51" customFormat="1" ht="45.6" customHeight="1" x14ac:dyDescent="0.25">
      <c r="A92" s="214">
        <v>30</v>
      </c>
      <c r="B92" s="197" t="s">
        <v>605</v>
      </c>
      <c r="C92" s="185" t="s">
        <v>606</v>
      </c>
      <c r="D92" s="369" t="s">
        <v>609</v>
      </c>
      <c r="E92" s="330">
        <v>24</v>
      </c>
      <c r="F92" s="194" t="s">
        <v>599</v>
      </c>
      <c r="G92" s="194" t="s">
        <v>600</v>
      </c>
      <c r="H92" s="303" t="s">
        <v>621</v>
      </c>
      <c r="I92" s="16" t="s">
        <v>604</v>
      </c>
      <c r="J92" s="106" t="s">
        <v>128</v>
      </c>
      <c r="K92" s="106" t="s">
        <v>140</v>
      </c>
      <c r="L92" s="373">
        <v>102</v>
      </c>
      <c r="M92" s="378">
        <v>453967.48</v>
      </c>
      <c r="N92" s="185">
        <v>385872.35</v>
      </c>
      <c r="O92" s="183">
        <v>0.85</v>
      </c>
      <c r="P92" s="185">
        <v>59015.77</v>
      </c>
      <c r="Q92" s="183">
        <v>0.13</v>
      </c>
      <c r="R92" s="185">
        <v>9079.36</v>
      </c>
      <c r="S92" s="235">
        <v>0.02</v>
      </c>
    </row>
    <row r="93" spans="1:19" s="51" customFormat="1" ht="45.6" customHeight="1" x14ac:dyDescent="0.25">
      <c r="A93" s="216"/>
      <c r="B93" s="196"/>
      <c r="C93" s="186"/>
      <c r="D93" s="384"/>
      <c r="E93" s="332"/>
      <c r="F93" s="195"/>
      <c r="G93" s="195"/>
      <c r="H93" s="305"/>
      <c r="I93" s="16" t="s">
        <v>589</v>
      </c>
      <c r="J93" s="106" t="s">
        <v>152</v>
      </c>
      <c r="K93" s="106" t="s">
        <v>74</v>
      </c>
      <c r="L93" s="381"/>
      <c r="M93" s="380"/>
      <c r="N93" s="186"/>
      <c r="O93" s="184"/>
      <c r="P93" s="186"/>
      <c r="Q93" s="184"/>
      <c r="R93" s="186"/>
      <c r="S93" s="237"/>
    </row>
    <row r="94" spans="1:19" s="51" customFormat="1" ht="28.8" x14ac:dyDescent="0.25">
      <c r="A94" s="338">
        <v>31</v>
      </c>
      <c r="B94" s="182" t="s">
        <v>610</v>
      </c>
      <c r="C94" s="292" t="s">
        <v>611</v>
      </c>
      <c r="D94" s="348" t="s">
        <v>614</v>
      </c>
      <c r="E94" s="322">
        <v>18</v>
      </c>
      <c r="F94" s="190" t="s">
        <v>612</v>
      </c>
      <c r="G94" s="360" t="s">
        <v>613</v>
      </c>
      <c r="H94" s="303" t="s">
        <v>621</v>
      </c>
      <c r="I94" s="16" t="s">
        <v>615</v>
      </c>
      <c r="J94" s="106" t="s">
        <v>128</v>
      </c>
      <c r="K94" s="106" t="s">
        <v>90</v>
      </c>
      <c r="L94" s="373">
        <v>102</v>
      </c>
      <c r="M94" s="378">
        <v>446981.32</v>
      </c>
      <c r="N94" s="185">
        <v>379934.1</v>
      </c>
      <c r="O94" s="183">
        <v>0.85</v>
      </c>
      <c r="P94" s="185">
        <v>58107.55</v>
      </c>
      <c r="Q94" s="183">
        <v>0.13</v>
      </c>
      <c r="R94" s="185">
        <v>8939.67</v>
      </c>
      <c r="S94" s="235">
        <v>0.02</v>
      </c>
    </row>
    <row r="95" spans="1:19" s="51" customFormat="1" ht="28.8" x14ac:dyDescent="0.25">
      <c r="A95" s="338"/>
      <c r="B95" s="182"/>
      <c r="C95" s="292"/>
      <c r="D95" s="348"/>
      <c r="E95" s="322"/>
      <c r="F95" s="190"/>
      <c r="G95" s="360"/>
      <c r="H95" s="304"/>
      <c r="I95" s="16" t="s">
        <v>616</v>
      </c>
      <c r="J95" s="106" t="s">
        <v>128</v>
      </c>
      <c r="K95" s="106" t="s">
        <v>90</v>
      </c>
      <c r="L95" s="377"/>
      <c r="M95" s="379"/>
      <c r="N95" s="217"/>
      <c r="O95" s="234"/>
      <c r="P95" s="217"/>
      <c r="Q95" s="234"/>
      <c r="R95" s="217"/>
      <c r="S95" s="236"/>
    </row>
    <row r="96" spans="1:19" s="51" customFormat="1" ht="28.8" x14ac:dyDescent="0.25">
      <c r="A96" s="338"/>
      <c r="B96" s="182"/>
      <c r="C96" s="292"/>
      <c r="D96" s="348"/>
      <c r="E96" s="322"/>
      <c r="F96" s="190"/>
      <c r="G96" s="360"/>
      <c r="H96" s="304"/>
      <c r="I96" s="16" t="s">
        <v>617</v>
      </c>
      <c r="J96" s="106" t="s">
        <v>128</v>
      </c>
      <c r="K96" s="106" t="s">
        <v>90</v>
      </c>
      <c r="L96" s="377"/>
      <c r="M96" s="379"/>
      <c r="N96" s="217"/>
      <c r="O96" s="234"/>
      <c r="P96" s="217"/>
      <c r="Q96" s="234"/>
      <c r="R96" s="217"/>
      <c r="S96" s="236"/>
    </row>
    <row r="97" spans="1:21" s="51" customFormat="1" ht="14.4" x14ac:dyDescent="0.25">
      <c r="A97" s="338"/>
      <c r="B97" s="182"/>
      <c r="C97" s="292"/>
      <c r="D97" s="348"/>
      <c r="E97" s="322"/>
      <c r="F97" s="190"/>
      <c r="G97" s="360"/>
      <c r="H97" s="305"/>
      <c r="I97" s="16" t="s">
        <v>87</v>
      </c>
      <c r="J97" s="106" t="s">
        <v>152</v>
      </c>
      <c r="K97" s="106" t="s">
        <v>313</v>
      </c>
      <c r="L97" s="381"/>
      <c r="M97" s="380"/>
      <c r="N97" s="186"/>
      <c r="O97" s="184"/>
      <c r="P97" s="186"/>
      <c r="Q97" s="184"/>
      <c r="R97" s="186"/>
      <c r="S97" s="237"/>
    </row>
    <row r="98" spans="1:21" s="51" customFormat="1" ht="22.95" customHeight="1" x14ac:dyDescent="0.25">
      <c r="A98" s="338">
        <v>32</v>
      </c>
      <c r="B98" s="182" t="s">
        <v>623</v>
      </c>
      <c r="C98" s="292" t="s">
        <v>624</v>
      </c>
      <c r="D98" s="348" t="s">
        <v>648</v>
      </c>
      <c r="E98" s="322">
        <v>24</v>
      </c>
      <c r="F98" s="190" t="s">
        <v>625</v>
      </c>
      <c r="G98" s="360" t="s">
        <v>626</v>
      </c>
      <c r="H98" s="360" t="s">
        <v>621</v>
      </c>
      <c r="I98" s="16" t="s">
        <v>627</v>
      </c>
      <c r="J98" s="106" t="s">
        <v>128</v>
      </c>
      <c r="K98" s="106" t="s">
        <v>67</v>
      </c>
      <c r="L98" s="373">
        <v>106</v>
      </c>
      <c r="M98" s="378">
        <v>704326.47</v>
      </c>
      <c r="N98" s="185">
        <v>598677.49</v>
      </c>
      <c r="O98" s="183">
        <v>0.85</v>
      </c>
      <c r="P98" s="185">
        <v>91562.44</v>
      </c>
      <c r="Q98" s="183">
        <v>0.13</v>
      </c>
      <c r="R98" s="185">
        <v>14086.54</v>
      </c>
      <c r="S98" s="235">
        <v>0.02</v>
      </c>
    </row>
    <row r="99" spans="1:21" s="51" customFormat="1" ht="27.6" customHeight="1" x14ac:dyDescent="0.25">
      <c r="A99" s="338"/>
      <c r="B99" s="182"/>
      <c r="C99" s="292"/>
      <c r="D99" s="348"/>
      <c r="E99" s="322"/>
      <c r="F99" s="190"/>
      <c r="G99" s="360"/>
      <c r="H99" s="360"/>
      <c r="I99" s="16" t="s">
        <v>628</v>
      </c>
      <c r="J99" s="106" t="s">
        <v>128</v>
      </c>
      <c r="K99" s="106" t="s">
        <v>67</v>
      </c>
      <c r="L99" s="377"/>
      <c r="M99" s="379"/>
      <c r="N99" s="217"/>
      <c r="O99" s="234"/>
      <c r="P99" s="217"/>
      <c r="Q99" s="234"/>
      <c r="R99" s="217"/>
      <c r="S99" s="236"/>
    </row>
    <row r="100" spans="1:21" s="51" customFormat="1" ht="26.4" customHeight="1" x14ac:dyDescent="0.25">
      <c r="A100" s="338"/>
      <c r="B100" s="182"/>
      <c r="C100" s="292"/>
      <c r="D100" s="348"/>
      <c r="E100" s="322"/>
      <c r="F100" s="190"/>
      <c r="G100" s="360"/>
      <c r="H100" s="360"/>
      <c r="I100" s="16" t="s">
        <v>629</v>
      </c>
      <c r="J100" s="106" t="s">
        <v>152</v>
      </c>
      <c r="K100" s="106" t="s">
        <v>74</v>
      </c>
      <c r="L100" s="381"/>
      <c r="M100" s="380"/>
      <c r="N100" s="186"/>
      <c r="O100" s="184"/>
      <c r="P100" s="186"/>
      <c r="Q100" s="184"/>
      <c r="R100" s="186"/>
      <c r="S100" s="237"/>
    </row>
    <row r="101" spans="1:21" s="51" customFormat="1" ht="32.4" customHeight="1" x14ac:dyDescent="0.25">
      <c r="A101" s="338">
        <v>33</v>
      </c>
      <c r="B101" s="182" t="s">
        <v>652</v>
      </c>
      <c r="C101" s="292" t="s">
        <v>653</v>
      </c>
      <c r="D101" s="348" t="s">
        <v>658</v>
      </c>
      <c r="E101" s="322">
        <v>24</v>
      </c>
      <c r="F101" s="190" t="s">
        <v>654</v>
      </c>
      <c r="G101" s="190" t="s">
        <v>655</v>
      </c>
      <c r="H101" s="190" t="s">
        <v>621</v>
      </c>
      <c r="I101" s="16" t="s">
        <v>656</v>
      </c>
      <c r="J101" s="122" t="s">
        <v>152</v>
      </c>
      <c r="K101" s="122" t="s">
        <v>199</v>
      </c>
      <c r="L101" s="373">
        <v>102</v>
      </c>
      <c r="M101" s="375">
        <v>495907.75</v>
      </c>
      <c r="N101" s="185">
        <v>421521.57</v>
      </c>
      <c r="O101" s="183">
        <v>0.85</v>
      </c>
      <c r="P101" s="185">
        <v>64468.01</v>
      </c>
      <c r="Q101" s="183">
        <v>0.13</v>
      </c>
      <c r="R101" s="185">
        <v>9918.17</v>
      </c>
      <c r="S101" s="235">
        <v>0.02</v>
      </c>
    </row>
    <row r="102" spans="1:21" s="51" customFormat="1" ht="47.4" customHeight="1" x14ac:dyDescent="0.25">
      <c r="A102" s="214"/>
      <c r="B102" s="197"/>
      <c r="C102" s="185"/>
      <c r="D102" s="369"/>
      <c r="E102" s="330"/>
      <c r="F102" s="194"/>
      <c r="G102" s="194"/>
      <c r="H102" s="194"/>
      <c r="I102" s="123" t="s">
        <v>657</v>
      </c>
      <c r="J102" s="121" t="s">
        <v>128</v>
      </c>
      <c r="K102" s="121" t="s">
        <v>67</v>
      </c>
      <c r="L102" s="377"/>
      <c r="M102" s="376"/>
      <c r="N102" s="217"/>
      <c r="O102" s="234"/>
      <c r="P102" s="217"/>
      <c r="Q102" s="234"/>
      <c r="R102" s="217"/>
      <c r="S102" s="236"/>
    </row>
    <row r="103" spans="1:21" s="51" customFormat="1" ht="33" customHeight="1" x14ac:dyDescent="0.25">
      <c r="A103" s="214">
        <v>34</v>
      </c>
      <c r="B103" s="197" t="s">
        <v>702</v>
      </c>
      <c r="C103" s="185" t="s">
        <v>703</v>
      </c>
      <c r="D103" s="369" t="s">
        <v>883</v>
      </c>
      <c r="E103" s="330">
        <v>24</v>
      </c>
      <c r="F103" s="194" t="s">
        <v>704</v>
      </c>
      <c r="G103" s="303" t="s">
        <v>705</v>
      </c>
      <c r="H103" s="303" t="s">
        <v>621</v>
      </c>
      <c r="I103" s="16" t="s">
        <v>706</v>
      </c>
      <c r="J103" s="106" t="s">
        <v>152</v>
      </c>
      <c r="K103" s="106" t="s">
        <v>384</v>
      </c>
      <c r="L103" s="373">
        <v>102</v>
      </c>
      <c r="M103" s="324">
        <v>685490.77</v>
      </c>
      <c r="N103" s="185">
        <v>582667.14</v>
      </c>
      <c r="O103" s="183">
        <v>0.85</v>
      </c>
      <c r="P103" s="185">
        <v>89106.97</v>
      </c>
      <c r="Q103" s="183">
        <v>0.13</v>
      </c>
      <c r="R103" s="185">
        <v>13716.66</v>
      </c>
      <c r="S103" s="235">
        <v>0.02</v>
      </c>
    </row>
    <row r="104" spans="1:21" s="51" customFormat="1" ht="33" customHeight="1" thickBot="1" x14ac:dyDescent="0.3">
      <c r="A104" s="372"/>
      <c r="B104" s="371"/>
      <c r="C104" s="363"/>
      <c r="D104" s="370"/>
      <c r="E104" s="368"/>
      <c r="F104" s="367"/>
      <c r="G104" s="366"/>
      <c r="H104" s="366"/>
      <c r="I104" s="89" t="s">
        <v>707</v>
      </c>
      <c r="J104" s="108" t="s">
        <v>128</v>
      </c>
      <c r="K104" s="108" t="s">
        <v>90</v>
      </c>
      <c r="L104" s="374"/>
      <c r="M104" s="364"/>
      <c r="N104" s="363"/>
      <c r="O104" s="362"/>
      <c r="P104" s="363"/>
      <c r="Q104" s="362"/>
      <c r="R104" s="363"/>
      <c r="S104" s="365"/>
    </row>
    <row r="105" spans="1:21" ht="24" customHeight="1" x14ac:dyDescent="0.25">
      <c r="A105" s="341" t="s">
        <v>307</v>
      </c>
      <c r="B105" s="342"/>
      <c r="C105" s="342"/>
      <c r="D105" s="342"/>
      <c r="E105" s="342"/>
      <c r="F105" s="342"/>
      <c r="G105" s="342"/>
      <c r="H105" s="342"/>
      <c r="I105" s="342"/>
      <c r="J105" s="342"/>
      <c r="K105" s="343"/>
      <c r="L105" s="49"/>
      <c r="M105" s="50">
        <f>SUM(M8:M104)</f>
        <v>17343812.890000004</v>
      </c>
      <c r="N105" s="50">
        <f t="shared" ref="N105:R105" si="0">SUM(N8:N104)</f>
        <v>14742240.884500001</v>
      </c>
      <c r="O105" s="50"/>
      <c r="P105" s="50">
        <f t="shared" si="0"/>
        <v>2254678.7220999999</v>
      </c>
      <c r="Q105" s="50"/>
      <c r="R105" s="50">
        <f t="shared" si="0"/>
        <v>346893.28339999984</v>
      </c>
      <c r="S105" s="50"/>
    </row>
    <row r="106" spans="1:21" ht="21" customHeight="1" thickBot="1" x14ac:dyDescent="0.35">
      <c r="A106" s="297" t="s">
        <v>308</v>
      </c>
      <c r="B106" s="298"/>
      <c r="C106" s="298"/>
      <c r="D106" s="298"/>
      <c r="E106" s="298"/>
      <c r="F106" s="298"/>
      <c r="G106" s="298"/>
      <c r="H106" s="298"/>
      <c r="I106" s="298"/>
      <c r="J106" s="298"/>
      <c r="K106" s="299"/>
      <c r="L106" s="29"/>
      <c r="M106" s="39">
        <f>M105</f>
        <v>17343812.890000004</v>
      </c>
      <c r="N106" s="39">
        <f>N105</f>
        <v>14742240.884500001</v>
      </c>
      <c r="O106" s="40"/>
      <c r="P106" s="39">
        <f>P105</f>
        <v>2254678.7220999999</v>
      </c>
      <c r="Q106" s="40"/>
      <c r="R106" s="39">
        <f>R105</f>
        <v>346893.28339999984</v>
      </c>
      <c r="S106" s="31"/>
      <c r="T106" s="24"/>
      <c r="U106" s="24"/>
    </row>
    <row r="107" spans="1:21" x14ac:dyDescent="0.25">
      <c r="M107" s="24"/>
      <c r="N107" s="24"/>
    </row>
    <row r="108" spans="1:21" x14ac:dyDescent="0.25">
      <c r="A108" s="344" t="s">
        <v>1100</v>
      </c>
      <c r="B108" s="345"/>
      <c r="C108" s="345"/>
      <c r="D108" s="345"/>
      <c r="E108" s="345"/>
      <c r="F108" s="345"/>
      <c r="G108" s="345"/>
      <c r="H108" s="345"/>
      <c r="I108" s="345"/>
      <c r="J108" s="345"/>
      <c r="K108" s="345"/>
      <c r="L108" s="345"/>
      <c r="M108" s="345"/>
      <c r="N108" s="345"/>
      <c r="O108" s="345"/>
      <c r="P108" s="345"/>
      <c r="Q108" s="345"/>
      <c r="R108" s="345"/>
      <c r="S108" s="345"/>
    </row>
    <row r="109" spans="1:21" x14ac:dyDescent="0.25">
      <c r="A109" s="345"/>
      <c r="B109" s="345"/>
      <c r="C109" s="345"/>
      <c r="D109" s="345"/>
      <c r="E109" s="345"/>
      <c r="F109" s="345"/>
      <c r="G109" s="345"/>
      <c r="H109" s="345"/>
      <c r="I109" s="345"/>
      <c r="J109" s="345"/>
      <c r="K109" s="345"/>
      <c r="L109" s="345"/>
      <c r="M109" s="345"/>
      <c r="N109" s="345"/>
      <c r="O109" s="345"/>
      <c r="P109" s="345"/>
      <c r="Q109" s="345"/>
      <c r="R109" s="345"/>
      <c r="S109" s="345"/>
    </row>
    <row r="115" spans="16:19" x14ac:dyDescent="0.25">
      <c r="S115" s="24"/>
    </row>
    <row r="122" spans="16:19" x14ac:dyDescent="0.25">
      <c r="P122" s="24"/>
    </row>
  </sheetData>
  <autoFilter ref="A1:S106"/>
  <mergeCells count="562">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S47:S49"/>
    <mergeCell ref="O54:O56"/>
    <mergeCell ref="O50:O53"/>
    <mergeCell ref="P54:P56"/>
    <mergeCell ref="P50:P53"/>
    <mergeCell ref="Q54:Q56"/>
    <mergeCell ref="Q50:Q53"/>
    <mergeCell ref="R54:R56"/>
    <mergeCell ref="R50:R53"/>
    <mergeCell ref="S54:S56"/>
    <mergeCell ref="S50:S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C47:C49"/>
    <mergeCell ref="B47:B49"/>
    <mergeCell ref="A47:A49"/>
    <mergeCell ref="G50:G53"/>
    <mergeCell ref="F50:F53"/>
    <mergeCell ref="E50:E53"/>
    <mergeCell ref="D50:D53"/>
    <mergeCell ref="C50:C53"/>
    <mergeCell ref="B50:B53"/>
    <mergeCell ref="A50:A53"/>
    <mergeCell ref="S38:S39"/>
    <mergeCell ref="R38:R39"/>
    <mergeCell ref="Q38:Q39"/>
    <mergeCell ref="G38:G39"/>
    <mergeCell ref="F38:F39"/>
    <mergeCell ref="E38:E39"/>
    <mergeCell ref="D38:D39"/>
    <mergeCell ref="C38:C39"/>
    <mergeCell ref="B38:B39"/>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B23:B24"/>
    <mergeCell ref="A23:A24"/>
    <mergeCell ref="S23:S24"/>
    <mergeCell ref="R23:R24"/>
    <mergeCell ref="Q23:Q24"/>
    <mergeCell ref="P23:P24"/>
    <mergeCell ref="O23:O24"/>
    <mergeCell ref="N23:N24"/>
    <mergeCell ref="M23:M24"/>
    <mergeCell ref="L23:L24"/>
    <mergeCell ref="H23:H24"/>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M1:R1"/>
    <mergeCell ref="A1:A2"/>
    <mergeCell ref="B1:B2"/>
    <mergeCell ref="C1:C2"/>
    <mergeCell ref="D1:D2"/>
    <mergeCell ref="E1:E2"/>
    <mergeCell ref="F1:F2"/>
    <mergeCell ref="G1:G2"/>
    <mergeCell ref="I1:I2"/>
    <mergeCell ref="J1:J2"/>
    <mergeCell ref="K1:K2"/>
    <mergeCell ref="L1:L2"/>
    <mergeCell ref="H1:H2"/>
    <mergeCell ref="A6:S6"/>
    <mergeCell ref="A7:S7"/>
    <mergeCell ref="A8:A9"/>
    <mergeCell ref="B8:B9"/>
    <mergeCell ref="C8:C9"/>
    <mergeCell ref="D8:D9"/>
    <mergeCell ref="E8:E9"/>
    <mergeCell ref="F8:F9"/>
    <mergeCell ref="G8:G9"/>
    <mergeCell ref="L8:L9"/>
    <mergeCell ref="H8:H9"/>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S29:S32"/>
    <mergeCell ref="R29:R32"/>
    <mergeCell ref="Q29:Q32"/>
    <mergeCell ref="P29:P32"/>
    <mergeCell ref="O29:O32"/>
    <mergeCell ref="N29:N32"/>
    <mergeCell ref="M29:M32"/>
    <mergeCell ref="S33:S35"/>
    <mergeCell ref="R33:R35"/>
    <mergeCell ref="Q33:Q35"/>
    <mergeCell ref="P33:P35"/>
    <mergeCell ref="O33:O35"/>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S89:S91"/>
    <mergeCell ref="L92:L93"/>
    <mergeCell ref="M92:M93"/>
    <mergeCell ref="N92:N93"/>
    <mergeCell ref="O92:O93"/>
    <mergeCell ref="P92:P93"/>
    <mergeCell ref="Q92:Q93"/>
    <mergeCell ref="R92:R93"/>
    <mergeCell ref="S92:S93"/>
    <mergeCell ref="H40:H41"/>
    <mergeCell ref="H42:H46"/>
    <mergeCell ref="H47:H49"/>
    <mergeCell ref="H50:H53"/>
    <mergeCell ref="H54:H56"/>
    <mergeCell ref="H57:H59"/>
    <mergeCell ref="H60:H62"/>
    <mergeCell ref="H63:H64"/>
    <mergeCell ref="H65:H67"/>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Q103:Q104"/>
    <mergeCell ref="P103:P104"/>
    <mergeCell ref="O103:O104"/>
    <mergeCell ref="N103:N104"/>
    <mergeCell ref="M103:M104"/>
    <mergeCell ref="S103:S104"/>
    <mergeCell ref="R103:R104"/>
    <mergeCell ref="H103:H104"/>
    <mergeCell ref="G103:G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topLeftCell="A47" zoomScaleNormal="100" zoomScaleSheetLayoutView="100" zoomScalePageLayoutView="82" workbookViewId="0">
      <selection activeCell="A57" sqref="A57:K57"/>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5" t="s">
        <v>0</v>
      </c>
      <c r="B1" s="247" t="s">
        <v>1</v>
      </c>
      <c r="C1" s="204" t="s">
        <v>2</v>
      </c>
      <c r="D1" s="204" t="s">
        <v>3</v>
      </c>
      <c r="E1" s="204" t="s">
        <v>4</v>
      </c>
      <c r="F1" s="204" t="s">
        <v>5</v>
      </c>
      <c r="G1" s="204" t="s">
        <v>6</v>
      </c>
      <c r="H1" s="204" t="s">
        <v>618</v>
      </c>
      <c r="I1" s="204" t="s">
        <v>7</v>
      </c>
      <c r="J1" s="247" t="s">
        <v>8</v>
      </c>
      <c r="K1" s="247" t="s">
        <v>9</v>
      </c>
      <c r="L1" s="247" t="s">
        <v>10</v>
      </c>
      <c r="M1" s="242" t="s">
        <v>11</v>
      </c>
      <c r="N1" s="243"/>
      <c r="O1" s="243"/>
      <c r="P1" s="243"/>
      <c r="Q1" s="243"/>
      <c r="R1" s="244"/>
      <c r="S1" s="1"/>
    </row>
    <row r="2" spans="1:19" ht="81" customHeight="1" x14ac:dyDescent="0.25">
      <c r="A2" s="246"/>
      <c r="B2" s="248"/>
      <c r="C2" s="205"/>
      <c r="D2" s="205"/>
      <c r="E2" s="205"/>
      <c r="F2" s="205"/>
      <c r="G2" s="205"/>
      <c r="H2" s="205"/>
      <c r="I2" s="205"/>
      <c r="J2" s="248"/>
      <c r="K2" s="248"/>
      <c r="L2" s="248"/>
      <c r="M2" s="73" t="s">
        <v>12</v>
      </c>
      <c r="N2" s="73" t="s">
        <v>13</v>
      </c>
      <c r="O2" s="73" t="s">
        <v>14</v>
      </c>
      <c r="P2" s="73" t="s">
        <v>15</v>
      </c>
      <c r="Q2" s="73" t="s">
        <v>16</v>
      </c>
      <c r="R2" s="73" t="s">
        <v>17</v>
      </c>
      <c r="S2" s="4" t="s">
        <v>18</v>
      </c>
    </row>
    <row r="3" spans="1:19" ht="53.25" customHeight="1" x14ac:dyDescent="0.25">
      <c r="A3" s="72" t="s">
        <v>19</v>
      </c>
      <c r="B3" s="73" t="s">
        <v>20</v>
      </c>
      <c r="C3" s="74" t="s">
        <v>21</v>
      </c>
      <c r="D3" s="74" t="s">
        <v>22</v>
      </c>
      <c r="E3" s="74" t="s">
        <v>23</v>
      </c>
      <c r="F3" s="74" t="s">
        <v>24</v>
      </c>
      <c r="G3" s="74" t="s">
        <v>25</v>
      </c>
      <c r="H3" s="74" t="s">
        <v>619</v>
      </c>
      <c r="I3" s="74" t="s">
        <v>26</v>
      </c>
      <c r="J3" s="73" t="s">
        <v>27</v>
      </c>
      <c r="K3" s="73" t="s">
        <v>28</v>
      </c>
      <c r="L3" s="73" t="s">
        <v>29</v>
      </c>
      <c r="M3" s="73" t="s">
        <v>30</v>
      </c>
      <c r="N3" s="73" t="s">
        <v>31</v>
      </c>
      <c r="O3" s="73" t="s">
        <v>32</v>
      </c>
      <c r="P3" s="73" t="s">
        <v>33</v>
      </c>
      <c r="Q3" s="73" t="s">
        <v>34</v>
      </c>
      <c r="R3" s="73" t="s">
        <v>35</v>
      </c>
      <c r="S3" s="7" t="s">
        <v>36</v>
      </c>
    </row>
    <row r="4" spans="1:19" ht="69.75" customHeight="1" x14ac:dyDescent="0.25">
      <c r="A4" s="72" t="s">
        <v>37</v>
      </c>
      <c r="B4" s="73" t="s">
        <v>38</v>
      </c>
      <c r="C4" s="74" t="s">
        <v>39</v>
      </c>
      <c r="D4" s="74" t="s">
        <v>40</v>
      </c>
      <c r="E4" s="74" t="s">
        <v>41</v>
      </c>
      <c r="F4" s="74" t="s">
        <v>42</v>
      </c>
      <c r="G4" s="74" t="s">
        <v>43</v>
      </c>
      <c r="H4" s="74" t="s">
        <v>663</v>
      </c>
      <c r="I4" s="74" t="s">
        <v>44</v>
      </c>
      <c r="J4" s="73" t="s">
        <v>45</v>
      </c>
      <c r="K4" s="73" t="s">
        <v>46</v>
      </c>
      <c r="L4" s="73" t="s">
        <v>47</v>
      </c>
      <c r="M4" s="73" t="s">
        <v>48</v>
      </c>
      <c r="N4" s="73" t="s">
        <v>49</v>
      </c>
      <c r="O4" s="73" t="s">
        <v>50</v>
      </c>
      <c r="P4" s="73" t="s">
        <v>51</v>
      </c>
      <c r="Q4" s="73" t="s">
        <v>52</v>
      </c>
      <c r="R4" s="7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5">
        <v>19</v>
      </c>
    </row>
    <row r="6" spans="1:19" ht="21.75" customHeight="1" x14ac:dyDescent="0.25">
      <c r="A6" s="249" t="s">
        <v>356</v>
      </c>
      <c r="B6" s="250"/>
      <c r="C6" s="250"/>
      <c r="D6" s="250"/>
      <c r="E6" s="250"/>
      <c r="F6" s="250"/>
      <c r="G6" s="250"/>
      <c r="H6" s="250"/>
      <c r="I6" s="250"/>
      <c r="J6" s="250"/>
      <c r="K6" s="250"/>
      <c r="L6" s="250"/>
      <c r="M6" s="250"/>
      <c r="N6" s="250"/>
      <c r="O6" s="250"/>
      <c r="P6" s="250"/>
      <c r="Q6" s="250"/>
      <c r="R6" s="250"/>
      <c r="S6" s="251"/>
    </row>
    <row r="7" spans="1:19" ht="20.25" customHeight="1" thickBot="1" x14ac:dyDescent="0.3">
      <c r="A7" s="230" t="s">
        <v>357</v>
      </c>
      <c r="B7" s="231"/>
      <c r="C7" s="231"/>
      <c r="D7" s="231"/>
      <c r="E7" s="231"/>
      <c r="F7" s="231"/>
      <c r="G7" s="231"/>
      <c r="H7" s="231"/>
      <c r="I7" s="231"/>
      <c r="J7" s="231"/>
      <c r="K7" s="231"/>
      <c r="L7" s="231"/>
      <c r="M7" s="231"/>
      <c r="N7" s="231"/>
      <c r="O7" s="231"/>
      <c r="P7" s="231"/>
      <c r="Q7" s="231"/>
      <c r="R7" s="231"/>
      <c r="S7" s="416"/>
    </row>
    <row r="8" spans="1:19" ht="43.2" x14ac:dyDescent="0.25">
      <c r="A8" s="400">
        <v>1</v>
      </c>
      <c r="B8" s="294" t="s">
        <v>349</v>
      </c>
      <c r="C8" s="415" t="s">
        <v>350</v>
      </c>
      <c r="D8" s="403" t="s">
        <v>351</v>
      </c>
      <c r="E8" s="404">
        <v>24</v>
      </c>
      <c r="F8" s="405">
        <v>42829</v>
      </c>
      <c r="G8" s="405">
        <v>43558</v>
      </c>
      <c r="H8" s="405" t="s">
        <v>621</v>
      </c>
      <c r="I8" s="91" t="s">
        <v>358</v>
      </c>
      <c r="J8" s="86" t="s">
        <v>128</v>
      </c>
      <c r="K8" s="86" t="s">
        <v>90</v>
      </c>
      <c r="L8" s="406">
        <v>120</v>
      </c>
      <c r="M8" s="414">
        <v>1489666.82</v>
      </c>
      <c r="N8" s="310">
        <v>1266216.8</v>
      </c>
      <c r="O8" s="311">
        <v>0.85</v>
      </c>
      <c r="P8" s="310">
        <v>193656.68</v>
      </c>
      <c r="Q8" s="311">
        <v>0.13</v>
      </c>
      <c r="R8" s="310">
        <v>29793.34</v>
      </c>
      <c r="S8" s="397">
        <v>0.02</v>
      </c>
    </row>
    <row r="9" spans="1:19" ht="46.95" customHeight="1" x14ac:dyDescent="0.25">
      <c r="A9" s="215"/>
      <c r="B9" s="206"/>
      <c r="C9" s="395"/>
      <c r="D9" s="383"/>
      <c r="E9" s="331"/>
      <c r="F9" s="382"/>
      <c r="G9" s="382"/>
      <c r="H9" s="382"/>
      <c r="I9" s="77" t="s">
        <v>352</v>
      </c>
      <c r="J9" s="65" t="s">
        <v>152</v>
      </c>
      <c r="K9" s="65" t="s">
        <v>313</v>
      </c>
      <c r="L9" s="377"/>
      <c r="M9" s="379"/>
      <c r="N9" s="217"/>
      <c r="O9" s="234"/>
      <c r="P9" s="217"/>
      <c r="Q9" s="234"/>
      <c r="R9" s="217"/>
      <c r="S9" s="236"/>
    </row>
    <row r="10" spans="1:19" ht="46.95" customHeight="1" x14ac:dyDescent="0.25">
      <c r="A10" s="216"/>
      <c r="B10" s="196"/>
      <c r="C10" s="396"/>
      <c r="D10" s="384"/>
      <c r="E10" s="332"/>
      <c r="F10" s="195"/>
      <c r="G10" s="195"/>
      <c r="H10" s="195"/>
      <c r="I10" s="77" t="s">
        <v>353</v>
      </c>
      <c r="J10" s="65" t="s">
        <v>128</v>
      </c>
      <c r="K10" s="65" t="s">
        <v>90</v>
      </c>
      <c r="L10" s="381"/>
      <c r="M10" s="380"/>
      <c r="N10" s="186"/>
      <c r="O10" s="184"/>
      <c r="P10" s="186"/>
      <c r="Q10" s="184"/>
      <c r="R10" s="186"/>
      <c r="S10" s="237"/>
    </row>
    <row r="11" spans="1:19" ht="43.95" customHeight="1" x14ac:dyDescent="0.25">
      <c r="A11" s="338">
        <v>2</v>
      </c>
      <c r="B11" s="197" t="s">
        <v>369</v>
      </c>
      <c r="C11" s="394" t="s">
        <v>370</v>
      </c>
      <c r="D11" s="348" t="s">
        <v>377</v>
      </c>
      <c r="E11" s="322">
        <v>24</v>
      </c>
      <c r="F11" s="190">
        <v>42838</v>
      </c>
      <c r="G11" s="190">
        <v>43567</v>
      </c>
      <c r="H11" s="194" t="s">
        <v>621</v>
      </c>
      <c r="I11" s="77" t="s">
        <v>373</v>
      </c>
      <c r="J11" s="65" t="s">
        <v>128</v>
      </c>
      <c r="K11" s="65" t="s">
        <v>285</v>
      </c>
      <c r="L11" s="373">
        <v>119</v>
      </c>
      <c r="M11" s="378">
        <v>1475894.96</v>
      </c>
      <c r="N11" s="185">
        <v>1254510.72</v>
      </c>
      <c r="O11" s="183">
        <v>0.85</v>
      </c>
      <c r="P11" s="185">
        <v>191866.34</v>
      </c>
      <c r="Q11" s="183">
        <v>0.13</v>
      </c>
      <c r="R11" s="185">
        <v>29517.9</v>
      </c>
      <c r="S11" s="235">
        <v>0.02</v>
      </c>
    </row>
    <row r="12" spans="1:19" ht="43.95" customHeight="1" x14ac:dyDescent="0.25">
      <c r="A12" s="338"/>
      <c r="B12" s="196"/>
      <c r="C12" s="396"/>
      <c r="D12" s="348"/>
      <c r="E12" s="322"/>
      <c r="F12" s="190"/>
      <c r="G12" s="190"/>
      <c r="H12" s="195"/>
      <c r="I12" s="77" t="s">
        <v>374</v>
      </c>
      <c r="J12" s="65" t="s">
        <v>152</v>
      </c>
      <c r="K12" s="65" t="s">
        <v>199</v>
      </c>
      <c r="L12" s="381"/>
      <c r="M12" s="380"/>
      <c r="N12" s="186"/>
      <c r="O12" s="184"/>
      <c r="P12" s="186"/>
      <c r="Q12" s="184"/>
      <c r="R12" s="186"/>
      <c r="S12" s="237"/>
    </row>
    <row r="13" spans="1:19" ht="67.2" customHeight="1" x14ac:dyDescent="0.25">
      <c r="A13" s="338">
        <v>3</v>
      </c>
      <c r="B13" s="197" t="s">
        <v>371</v>
      </c>
      <c r="C13" s="394" t="s">
        <v>372</v>
      </c>
      <c r="D13" s="348" t="s">
        <v>378</v>
      </c>
      <c r="E13" s="322">
        <v>16</v>
      </c>
      <c r="F13" s="190">
        <v>42838</v>
      </c>
      <c r="G13" s="190">
        <v>43324</v>
      </c>
      <c r="H13" s="194" t="s">
        <v>620</v>
      </c>
      <c r="I13" s="77" t="s">
        <v>375</v>
      </c>
      <c r="J13" s="65" t="s">
        <v>152</v>
      </c>
      <c r="K13" s="65" t="s">
        <v>313</v>
      </c>
      <c r="L13" s="373">
        <v>120</v>
      </c>
      <c r="M13" s="378">
        <v>193065.27</v>
      </c>
      <c r="N13" s="185">
        <v>164105.48000000001</v>
      </c>
      <c r="O13" s="183">
        <v>0.85</v>
      </c>
      <c r="P13" s="185">
        <v>25098.48</v>
      </c>
      <c r="Q13" s="183">
        <v>0.13</v>
      </c>
      <c r="R13" s="185">
        <v>3861.31</v>
      </c>
      <c r="S13" s="235">
        <v>0.02</v>
      </c>
    </row>
    <row r="14" spans="1:19" ht="75" customHeight="1" x14ac:dyDescent="0.25">
      <c r="A14" s="338"/>
      <c r="B14" s="196"/>
      <c r="C14" s="396"/>
      <c r="D14" s="348"/>
      <c r="E14" s="322"/>
      <c r="F14" s="190"/>
      <c r="G14" s="190"/>
      <c r="H14" s="195"/>
      <c r="I14" s="77" t="s">
        <v>376</v>
      </c>
      <c r="J14" s="65" t="s">
        <v>128</v>
      </c>
      <c r="K14" s="65" t="s">
        <v>90</v>
      </c>
      <c r="L14" s="381"/>
      <c r="M14" s="380"/>
      <c r="N14" s="186"/>
      <c r="O14" s="184"/>
      <c r="P14" s="186"/>
      <c r="Q14" s="184"/>
      <c r="R14" s="186"/>
      <c r="S14" s="237"/>
    </row>
    <row r="15" spans="1:19" ht="58.95" customHeight="1" x14ac:dyDescent="0.25">
      <c r="A15" s="338">
        <v>4</v>
      </c>
      <c r="B15" s="182" t="s">
        <v>386</v>
      </c>
      <c r="C15" s="393" t="s">
        <v>387</v>
      </c>
      <c r="D15" s="348" t="s">
        <v>390</v>
      </c>
      <c r="E15" s="322">
        <v>24</v>
      </c>
      <c r="F15" s="190">
        <v>42845</v>
      </c>
      <c r="G15" s="190">
        <v>43574</v>
      </c>
      <c r="H15" s="194" t="s">
        <v>621</v>
      </c>
      <c r="I15" s="77" t="s">
        <v>388</v>
      </c>
      <c r="J15" s="65" t="s">
        <v>152</v>
      </c>
      <c r="K15" s="65" t="s">
        <v>112</v>
      </c>
      <c r="L15" s="373">
        <v>120</v>
      </c>
      <c r="M15" s="378">
        <v>373179.47</v>
      </c>
      <c r="N15" s="185">
        <v>317202.55</v>
      </c>
      <c r="O15" s="183">
        <v>0.85</v>
      </c>
      <c r="P15" s="185">
        <v>48513.33</v>
      </c>
      <c r="Q15" s="183">
        <v>0.13</v>
      </c>
      <c r="R15" s="185">
        <v>7463.59</v>
      </c>
      <c r="S15" s="235">
        <v>0.02</v>
      </c>
    </row>
    <row r="16" spans="1:19" ht="43.2" customHeight="1" x14ac:dyDescent="0.25">
      <c r="A16" s="338"/>
      <c r="B16" s="182"/>
      <c r="C16" s="393"/>
      <c r="D16" s="348"/>
      <c r="E16" s="322"/>
      <c r="F16" s="190"/>
      <c r="G16" s="190"/>
      <c r="H16" s="195"/>
      <c r="I16" s="77" t="s">
        <v>389</v>
      </c>
      <c r="J16" s="65" t="s">
        <v>128</v>
      </c>
      <c r="K16" s="65" t="s">
        <v>261</v>
      </c>
      <c r="L16" s="381"/>
      <c r="M16" s="380"/>
      <c r="N16" s="186"/>
      <c r="O16" s="184"/>
      <c r="P16" s="186"/>
      <c r="Q16" s="184"/>
      <c r="R16" s="186"/>
      <c r="S16" s="237"/>
    </row>
    <row r="17" spans="1:19" ht="14.4" x14ac:dyDescent="0.25">
      <c r="A17" s="214">
        <v>5</v>
      </c>
      <c r="B17" s="197" t="s">
        <v>408</v>
      </c>
      <c r="C17" s="394" t="s">
        <v>409</v>
      </c>
      <c r="D17" s="369" t="s">
        <v>420</v>
      </c>
      <c r="E17" s="330">
        <v>24</v>
      </c>
      <c r="F17" s="194">
        <v>42846</v>
      </c>
      <c r="G17" s="194">
        <v>43575</v>
      </c>
      <c r="H17" s="194" t="s">
        <v>621</v>
      </c>
      <c r="I17" s="77" t="s">
        <v>410</v>
      </c>
      <c r="J17" s="65" t="s">
        <v>128</v>
      </c>
      <c r="K17" s="65" t="s">
        <v>67</v>
      </c>
      <c r="L17" s="373">
        <v>119</v>
      </c>
      <c r="M17" s="378">
        <v>1483009.98</v>
      </c>
      <c r="N17" s="185">
        <v>1260558.48</v>
      </c>
      <c r="O17" s="183">
        <v>0.85</v>
      </c>
      <c r="P17" s="185">
        <v>192791.3</v>
      </c>
      <c r="Q17" s="183">
        <v>0.13</v>
      </c>
      <c r="R17" s="185">
        <v>29660.2</v>
      </c>
      <c r="S17" s="235">
        <v>0.02</v>
      </c>
    </row>
    <row r="18" spans="1:19" ht="14.4" x14ac:dyDescent="0.25">
      <c r="A18" s="215"/>
      <c r="B18" s="206"/>
      <c r="C18" s="395"/>
      <c r="D18" s="383"/>
      <c r="E18" s="331"/>
      <c r="F18" s="382"/>
      <c r="G18" s="382"/>
      <c r="H18" s="382"/>
      <c r="I18" s="77" t="s">
        <v>411</v>
      </c>
      <c r="J18" s="65" t="s">
        <v>152</v>
      </c>
      <c r="K18" s="65" t="s">
        <v>414</v>
      </c>
      <c r="L18" s="377"/>
      <c r="M18" s="379"/>
      <c r="N18" s="217"/>
      <c r="O18" s="234"/>
      <c r="P18" s="217"/>
      <c r="Q18" s="234"/>
      <c r="R18" s="217"/>
      <c r="S18" s="236"/>
    </row>
    <row r="19" spans="1:19" ht="28.8" x14ac:dyDescent="0.25">
      <c r="A19" s="215"/>
      <c r="B19" s="206"/>
      <c r="C19" s="395"/>
      <c r="D19" s="383"/>
      <c r="E19" s="331"/>
      <c r="F19" s="382"/>
      <c r="G19" s="382"/>
      <c r="H19" s="382"/>
      <c r="I19" s="77" t="s">
        <v>412</v>
      </c>
      <c r="J19" s="65" t="s">
        <v>128</v>
      </c>
      <c r="K19" s="65" t="s">
        <v>67</v>
      </c>
      <c r="L19" s="377"/>
      <c r="M19" s="379"/>
      <c r="N19" s="217"/>
      <c r="O19" s="234"/>
      <c r="P19" s="217"/>
      <c r="Q19" s="234"/>
      <c r="R19" s="217"/>
      <c r="S19" s="236"/>
    </row>
    <row r="20" spans="1:19" ht="28.8" x14ac:dyDescent="0.25">
      <c r="A20" s="216"/>
      <c r="B20" s="196"/>
      <c r="C20" s="396"/>
      <c r="D20" s="384"/>
      <c r="E20" s="332"/>
      <c r="F20" s="195"/>
      <c r="G20" s="195"/>
      <c r="H20" s="195"/>
      <c r="I20" s="77" t="s">
        <v>413</v>
      </c>
      <c r="J20" s="65" t="s">
        <v>152</v>
      </c>
      <c r="K20" s="65" t="s">
        <v>414</v>
      </c>
      <c r="L20" s="381"/>
      <c r="M20" s="380"/>
      <c r="N20" s="186"/>
      <c r="O20" s="184"/>
      <c r="P20" s="186"/>
      <c r="Q20" s="184"/>
      <c r="R20" s="186"/>
      <c r="S20" s="237"/>
    </row>
    <row r="21" spans="1:19" ht="58.95" customHeight="1" x14ac:dyDescent="0.25">
      <c r="A21" s="338">
        <v>6</v>
      </c>
      <c r="B21" s="197" t="s">
        <v>426</v>
      </c>
      <c r="C21" s="394" t="s">
        <v>427</v>
      </c>
      <c r="D21" s="348" t="s">
        <v>429</v>
      </c>
      <c r="E21" s="322">
        <v>24</v>
      </c>
      <c r="F21" s="194">
        <v>42851</v>
      </c>
      <c r="G21" s="194">
        <v>43580</v>
      </c>
      <c r="H21" s="194" t="s">
        <v>621</v>
      </c>
      <c r="I21" s="77" t="s">
        <v>428</v>
      </c>
      <c r="J21" s="65" t="s">
        <v>152</v>
      </c>
      <c r="K21" s="65" t="s">
        <v>74</v>
      </c>
      <c r="L21" s="373">
        <v>120</v>
      </c>
      <c r="M21" s="378">
        <v>347854.79</v>
      </c>
      <c r="N21" s="185">
        <v>295676.57</v>
      </c>
      <c r="O21" s="183">
        <v>0.85</v>
      </c>
      <c r="P21" s="185">
        <v>45221.13</v>
      </c>
      <c r="Q21" s="183">
        <v>0.13</v>
      </c>
      <c r="R21" s="185">
        <v>6957.09</v>
      </c>
      <c r="S21" s="235">
        <v>0.02</v>
      </c>
    </row>
    <row r="22" spans="1:19" ht="58.95" customHeight="1" x14ac:dyDescent="0.25">
      <c r="A22" s="214"/>
      <c r="B22" s="206"/>
      <c r="C22" s="395"/>
      <c r="D22" s="369"/>
      <c r="E22" s="330"/>
      <c r="F22" s="382"/>
      <c r="G22" s="382"/>
      <c r="H22" s="195"/>
      <c r="I22" s="71" t="s">
        <v>210</v>
      </c>
      <c r="J22" s="69" t="s">
        <v>128</v>
      </c>
      <c r="K22" s="69" t="s">
        <v>67</v>
      </c>
      <c r="L22" s="377"/>
      <c r="M22" s="379"/>
      <c r="N22" s="217"/>
      <c r="O22" s="234"/>
      <c r="P22" s="217"/>
      <c r="Q22" s="234"/>
      <c r="R22" s="217"/>
      <c r="S22" s="236"/>
    </row>
    <row r="23" spans="1:19" s="51" customFormat="1" ht="30.6" customHeight="1" x14ac:dyDescent="0.25">
      <c r="A23" s="338">
        <v>7</v>
      </c>
      <c r="B23" s="197" t="s">
        <v>430</v>
      </c>
      <c r="C23" s="394" t="s">
        <v>431</v>
      </c>
      <c r="D23" s="348" t="s">
        <v>436</v>
      </c>
      <c r="E23" s="322">
        <v>24</v>
      </c>
      <c r="F23" s="190">
        <v>42852</v>
      </c>
      <c r="G23" s="190">
        <v>43581</v>
      </c>
      <c r="H23" s="194" t="s">
        <v>621</v>
      </c>
      <c r="I23" s="16" t="s">
        <v>432</v>
      </c>
      <c r="J23" s="65" t="s">
        <v>128</v>
      </c>
      <c r="K23" s="65" t="s">
        <v>103</v>
      </c>
      <c r="L23" s="357">
        <v>120</v>
      </c>
      <c r="M23" s="361">
        <v>994896.64</v>
      </c>
      <c r="N23" s="292">
        <v>845662.15</v>
      </c>
      <c r="O23" s="293">
        <v>0.85</v>
      </c>
      <c r="P23" s="292">
        <v>129336.56</v>
      </c>
      <c r="Q23" s="293">
        <v>0.13</v>
      </c>
      <c r="R23" s="292">
        <v>19897.93</v>
      </c>
      <c r="S23" s="336">
        <v>0.02</v>
      </c>
    </row>
    <row r="24" spans="1:19" s="51" customFormat="1" ht="30.6" customHeight="1" x14ac:dyDescent="0.25">
      <c r="A24" s="338"/>
      <c r="B24" s="206"/>
      <c r="C24" s="395"/>
      <c r="D24" s="348"/>
      <c r="E24" s="322"/>
      <c r="F24" s="190"/>
      <c r="G24" s="190"/>
      <c r="H24" s="382"/>
      <c r="I24" s="16" t="s">
        <v>433</v>
      </c>
      <c r="J24" s="65" t="s">
        <v>152</v>
      </c>
      <c r="K24" s="65" t="s">
        <v>199</v>
      </c>
      <c r="L24" s="357"/>
      <c r="M24" s="361"/>
      <c r="N24" s="292"/>
      <c r="O24" s="293"/>
      <c r="P24" s="292"/>
      <c r="Q24" s="293"/>
      <c r="R24" s="292"/>
      <c r="S24" s="336"/>
    </row>
    <row r="25" spans="1:19" s="51" customFormat="1" ht="43.2" x14ac:dyDescent="0.25">
      <c r="A25" s="338"/>
      <c r="B25" s="206"/>
      <c r="C25" s="395"/>
      <c r="D25" s="348"/>
      <c r="E25" s="322"/>
      <c r="F25" s="190"/>
      <c r="G25" s="190"/>
      <c r="H25" s="382"/>
      <c r="I25" s="16" t="s">
        <v>434</v>
      </c>
      <c r="J25" s="65" t="s">
        <v>152</v>
      </c>
      <c r="K25" s="65" t="s">
        <v>164</v>
      </c>
      <c r="L25" s="357"/>
      <c r="M25" s="361"/>
      <c r="N25" s="292"/>
      <c r="O25" s="293"/>
      <c r="P25" s="292"/>
      <c r="Q25" s="293"/>
      <c r="R25" s="292"/>
      <c r="S25" s="336"/>
    </row>
    <row r="26" spans="1:19" s="51" customFormat="1" ht="30.6" customHeight="1" x14ac:dyDescent="0.25">
      <c r="A26" s="338"/>
      <c r="B26" s="196"/>
      <c r="C26" s="396"/>
      <c r="D26" s="348"/>
      <c r="E26" s="322"/>
      <c r="F26" s="190"/>
      <c r="G26" s="190"/>
      <c r="H26" s="195"/>
      <c r="I26" s="16" t="s">
        <v>435</v>
      </c>
      <c r="J26" s="65" t="s">
        <v>152</v>
      </c>
      <c r="K26" s="65" t="s">
        <v>164</v>
      </c>
      <c r="L26" s="357"/>
      <c r="M26" s="361"/>
      <c r="N26" s="292"/>
      <c r="O26" s="293"/>
      <c r="P26" s="292"/>
      <c r="Q26" s="293"/>
      <c r="R26" s="292"/>
      <c r="S26" s="336"/>
    </row>
    <row r="27" spans="1:19" s="51" customFormat="1" ht="46.95" customHeight="1" x14ac:dyDescent="0.25">
      <c r="A27" s="338">
        <v>8</v>
      </c>
      <c r="B27" s="182" t="s">
        <v>472</v>
      </c>
      <c r="C27" s="393" t="s">
        <v>473</v>
      </c>
      <c r="D27" s="348" t="s">
        <v>476</v>
      </c>
      <c r="E27" s="391">
        <v>30</v>
      </c>
      <c r="F27" s="360">
        <v>42866</v>
      </c>
      <c r="G27" s="360">
        <v>43779</v>
      </c>
      <c r="H27" s="194" t="s">
        <v>621</v>
      </c>
      <c r="I27" s="16" t="s">
        <v>475</v>
      </c>
      <c r="J27" s="65" t="s">
        <v>152</v>
      </c>
      <c r="K27" s="65" t="s">
        <v>160</v>
      </c>
      <c r="L27" s="373">
        <v>119</v>
      </c>
      <c r="M27" s="378">
        <v>1441974.96</v>
      </c>
      <c r="N27" s="185">
        <v>1225678.72</v>
      </c>
      <c r="O27" s="183">
        <v>0.85</v>
      </c>
      <c r="P27" s="185">
        <v>187456.74</v>
      </c>
      <c r="Q27" s="183">
        <v>0.13</v>
      </c>
      <c r="R27" s="185">
        <v>28839.5</v>
      </c>
      <c r="S27" s="235">
        <v>0.02</v>
      </c>
    </row>
    <row r="28" spans="1:19" s="51" customFormat="1" ht="46.95" customHeight="1" x14ac:dyDescent="0.25">
      <c r="A28" s="338"/>
      <c r="B28" s="182"/>
      <c r="C28" s="393"/>
      <c r="D28" s="348"/>
      <c r="E28" s="391"/>
      <c r="F28" s="360"/>
      <c r="G28" s="360"/>
      <c r="H28" s="195"/>
      <c r="I28" s="16" t="s">
        <v>474</v>
      </c>
      <c r="J28" s="65" t="s">
        <v>128</v>
      </c>
      <c r="K28" s="65" t="s">
        <v>90</v>
      </c>
      <c r="L28" s="381"/>
      <c r="M28" s="380"/>
      <c r="N28" s="186"/>
      <c r="O28" s="184"/>
      <c r="P28" s="186"/>
      <c r="Q28" s="184"/>
      <c r="R28" s="186"/>
      <c r="S28" s="237"/>
    </row>
    <row r="29" spans="1:19" s="51" customFormat="1" ht="65.400000000000006" customHeight="1" x14ac:dyDescent="0.25">
      <c r="A29" s="214">
        <v>9</v>
      </c>
      <c r="B29" s="197" t="s">
        <v>509</v>
      </c>
      <c r="C29" s="394" t="s">
        <v>510</v>
      </c>
      <c r="D29" s="369" t="s">
        <v>512</v>
      </c>
      <c r="E29" s="330">
        <v>24</v>
      </c>
      <c r="F29" s="194">
        <v>42875</v>
      </c>
      <c r="G29" s="194">
        <v>43604</v>
      </c>
      <c r="H29" s="194" t="s">
        <v>621</v>
      </c>
      <c r="I29" s="16" t="s">
        <v>511</v>
      </c>
      <c r="J29" s="120" t="s">
        <v>128</v>
      </c>
      <c r="K29" s="120" t="s">
        <v>261</v>
      </c>
      <c r="L29" s="373">
        <v>119</v>
      </c>
      <c r="M29" s="324">
        <v>440393.19</v>
      </c>
      <c r="N29" s="185">
        <v>374334.2</v>
      </c>
      <c r="O29" s="183">
        <v>0.85</v>
      </c>
      <c r="P29" s="185">
        <v>57246.73</v>
      </c>
      <c r="Q29" s="183">
        <v>0.13</v>
      </c>
      <c r="R29" s="185">
        <v>8812.26</v>
      </c>
      <c r="S29" s="235">
        <v>0.02</v>
      </c>
    </row>
    <row r="30" spans="1:19" s="51" customFormat="1" ht="65.400000000000006" customHeight="1" x14ac:dyDescent="0.25">
      <c r="A30" s="215"/>
      <c r="B30" s="206"/>
      <c r="C30" s="395"/>
      <c r="D30" s="383"/>
      <c r="E30" s="331"/>
      <c r="F30" s="382"/>
      <c r="G30" s="382"/>
      <c r="H30" s="382"/>
      <c r="I30" s="16" t="s">
        <v>726</v>
      </c>
      <c r="J30" s="120" t="s">
        <v>152</v>
      </c>
      <c r="K30" s="120" t="s">
        <v>112</v>
      </c>
      <c r="L30" s="377"/>
      <c r="M30" s="326"/>
      <c r="N30" s="217"/>
      <c r="O30" s="234"/>
      <c r="P30" s="217"/>
      <c r="Q30" s="234"/>
      <c r="R30" s="217"/>
      <c r="S30" s="236"/>
    </row>
    <row r="31" spans="1:19" s="51" customFormat="1" ht="65.400000000000006" customHeight="1" x14ac:dyDescent="0.25">
      <c r="A31" s="216"/>
      <c r="B31" s="196"/>
      <c r="C31" s="396"/>
      <c r="D31" s="384"/>
      <c r="E31" s="332"/>
      <c r="F31" s="195"/>
      <c r="G31" s="195"/>
      <c r="H31" s="195"/>
      <c r="I31" s="16" t="s">
        <v>698</v>
      </c>
      <c r="J31" s="120" t="s">
        <v>152</v>
      </c>
      <c r="K31" s="120" t="s">
        <v>112</v>
      </c>
      <c r="L31" s="381"/>
      <c r="M31" s="325"/>
      <c r="N31" s="186"/>
      <c r="O31" s="184"/>
      <c r="P31" s="186"/>
      <c r="Q31" s="184"/>
      <c r="R31" s="186"/>
      <c r="S31" s="237"/>
    </row>
    <row r="32" spans="1:19" s="51" customFormat="1" ht="57.6" x14ac:dyDescent="0.25">
      <c r="A32" s="338">
        <v>10</v>
      </c>
      <c r="B32" s="182" t="s">
        <v>529</v>
      </c>
      <c r="C32" s="393" t="s">
        <v>530</v>
      </c>
      <c r="D32" s="348" t="s">
        <v>539</v>
      </c>
      <c r="E32" s="322">
        <v>18</v>
      </c>
      <c r="F32" s="190">
        <v>42893</v>
      </c>
      <c r="G32" s="190">
        <v>43440</v>
      </c>
      <c r="H32" s="194" t="s">
        <v>621</v>
      </c>
      <c r="I32" s="16" t="s">
        <v>531</v>
      </c>
      <c r="J32" s="65" t="s">
        <v>152</v>
      </c>
      <c r="K32" s="65" t="s">
        <v>126</v>
      </c>
      <c r="L32" s="373">
        <v>120</v>
      </c>
      <c r="M32" s="378">
        <v>145020.62</v>
      </c>
      <c r="N32" s="185">
        <v>123267.52</v>
      </c>
      <c r="O32" s="183">
        <v>0.85</v>
      </c>
      <c r="P32" s="185">
        <v>18852.689999999999</v>
      </c>
      <c r="Q32" s="183">
        <v>0.13</v>
      </c>
      <c r="R32" s="185">
        <v>2900.41</v>
      </c>
      <c r="S32" s="235">
        <v>0.02</v>
      </c>
    </row>
    <row r="33" spans="1:19" s="51" customFormat="1" ht="55.95" customHeight="1" x14ac:dyDescent="0.25">
      <c r="A33" s="338"/>
      <c r="B33" s="182"/>
      <c r="C33" s="393"/>
      <c r="D33" s="348"/>
      <c r="E33" s="322"/>
      <c r="F33" s="190"/>
      <c r="G33" s="190"/>
      <c r="H33" s="382"/>
      <c r="I33" s="16" t="s">
        <v>532</v>
      </c>
      <c r="J33" s="65" t="s">
        <v>128</v>
      </c>
      <c r="K33" s="65" t="s">
        <v>285</v>
      </c>
      <c r="L33" s="377"/>
      <c r="M33" s="379"/>
      <c r="N33" s="217"/>
      <c r="O33" s="234"/>
      <c r="P33" s="217"/>
      <c r="Q33" s="234"/>
      <c r="R33" s="217"/>
      <c r="S33" s="236"/>
    </row>
    <row r="34" spans="1:19" s="51" customFormat="1" ht="43.2" x14ac:dyDescent="0.25">
      <c r="A34" s="338"/>
      <c r="B34" s="182"/>
      <c r="C34" s="393"/>
      <c r="D34" s="348"/>
      <c r="E34" s="322"/>
      <c r="F34" s="190"/>
      <c r="G34" s="190"/>
      <c r="H34" s="195"/>
      <c r="I34" s="16" t="s">
        <v>533</v>
      </c>
      <c r="J34" s="65" t="s">
        <v>152</v>
      </c>
      <c r="K34" s="65" t="s">
        <v>126</v>
      </c>
      <c r="L34" s="381"/>
      <c r="M34" s="380"/>
      <c r="N34" s="186"/>
      <c r="O34" s="184"/>
      <c r="P34" s="186"/>
      <c r="Q34" s="184"/>
      <c r="R34" s="186"/>
      <c r="S34" s="237"/>
    </row>
    <row r="35" spans="1:19" s="51" customFormat="1" ht="28.8" x14ac:dyDescent="0.25">
      <c r="A35" s="338">
        <v>11</v>
      </c>
      <c r="B35" s="182" t="s">
        <v>528</v>
      </c>
      <c r="C35" s="393" t="s">
        <v>534</v>
      </c>
      <c r="D35" s="348" t="s">
        <v>540</v>
      </c>
      <c r="E35" s="322">
        <v>18</v>
      </c>
      <c r="F35" s="190">
        <v>42894</v>
      </c>
      <c r="G35" s="190">
        <v>43441</v>
      </c>
      <c r="H35" s="194" t="s">
        <v>621</v>
      </c>
      <c r="I35" s="16" t="s">
        <v>535</v>
      </c>
      <c r="J35" s="65" t="s">
        <v>128</v>
      </c>
      <c r="K35" s="65" t="s">
        <v>90</v>
      </c>
      <c r="L35" s="373">
        <v>120</v>
      </c>
      <c r="M35" s="378">
        <v>372178.65</v>
      </c>
      <c r="N35" s="185">
        <v>316351.84000000003</v>
      </c>
      <c r="O35" s="183">
        <v>0.85</v>
      </c>
      <c r="P35" s="185">
        <v>48383.23</v>
      </c>
      <c r="Q35" s="183">
        <v>0.13</v>
      </c>
      <c r="R35" s="185">
        <v>7443.58</v>
      </c>
      <c r="S35" s="235">
        <v>0.02</v>
      </c>
    </row>
    <row r="36" spans="1:19" s="51" customFormat="1" ht="28.8" x14ac:dyDescent="0.25">
      <c r="A36" s="338"/>
      <c r="B36" s="182"/>
      <c r="C36" s="393"/>
      <c r="D36" s="348"/>
      <c r="E36" s="322"/>
      <c r="F36" s="190"/>
      <c r="G36" s="190"/>
      <c r="H36" s="382"/>
      <c r="I36" s="16" t="s">
        <v>536</v>
      </c>
      <c r="J36" s="65" t="s">
        <v>128</v>
      </c>
      <c r="K36" s="65" t="s">
        <v>90</v>
      </c>
      <c r="L36" s="377"/>
      <c r="M36" s="379"/>
      <c r="N36" s="217"/>
      <c r="O36" s="234"/>
      <c r="P36" s="217"/>
      <c r="Q36" s="234"/>
      <c r="R36" s="217"/>
      <c r="S36" s="236"/>
    </row>
    <row r="37" spans="1:19" s="51" customFormat="1" ht="43.2" x14ac:dyDescent="0.25">
      <c r="A37" s="338"/>
      <c r="B37" s="182"/>
      <c r="C37" s="393"/>
      <c r="D37" s="348"/>
      <c r="E37" s="322"/>
      <c r="F37" s="190"/>
      <c r="G37" s="190"/>
      <c r="H37" s="382"/>
      <c r="I37" s="16" t="s">
        <v>537</v>
      </c>
      <c r="J37" s="65" t="s">
        <v>128</v>
      </c>
      <c r="K37" s="65" t="s">
        <v>90</v>
      </c>
      <c r="L37" s="377"/>
      <c r="M37" s="379"/>
      <c r="N37" s="217"/>
      <c r="O37" s="234"/>
      <c r="P37" s="217"/>
      <c r="Q37" s="234"/>
      <c r="R37" s="217"/>
      <c r="S37" s="236"/>
    </row>
    <row r="38" spans="1:19" s="51" customFormat="1" ht="28.8" x14ac:dyDescent="0.25">
      <c r="A38" s="338"/>
      <c r="B38" s="182"/>
      <c r="C38" s="393"/>
      <c r="D38" s="348"/>
      <c r="E38" s="322"/>
      <c r="F38" s="190"/>
      <c r="G38" s="190"/>
      <c r="H38" s="382"/>
      <c r="I38" s="16" t="s">
        <v>312</v>
      </c>
      <c r="J38" s="65" t="s">
        <v>152</v>
      </c>
      <c r="K38" s="65" t="s">
        <v>313</v>
      </c>
      <c r="L38" s="377"/>
      <c r="M38" s="379"/>
      <c r="N38" s="217"/>
      <c r="O38" s="234"/>
      <c r="P38" s="217"/>
      <c r="Q38" s="234"/>
      <c r="R38" s="217"/>
      <c r="S38" s="236"/>
    </row>
    <row r="39" spans="1:19" s="51" customFormat="1" ht="14.4" x14ac:dyDescent="0.25">
      <c r="A39" s="338"/>
      <c r="B39" s="182"/>
      <c r="C39" s="393"/>
      <c r="D39" s="348"/>
      <c r="E39" s="322"/>
      <c r="F39" s="190"/>
      <c r="G39" s="190"/>
      <c r="H39" s="195"/>
      <c r="I39" s="16" t="s">
        <v>538</v>
      </c>
      <c r="J39" s="65" t="s">
        <v>152</v>
      </c>
      <c r="K39" s="65" t="s">
        <v>313</v>
      </c>
      <c r="L39" s="381"/>
      <c r="M39" s="380"/>
      <c r="N39" s="186"/>
      <c r="O39" s="184"/>
      <c r="P39" s="186"/>
      <c r="Q39" s="184"/>
      <c r="R39" s="186"/>
      <c r="S39" s="237"/>
    </row>
    <row r="40" spans="1:19" s="51" customFormat="1" ht="108" customHeight="1" x14ac:dyDescent="0.25">
      <c r="A40" s="338">
        <v>12</v>
      </c>
      <c r="B40" s="182" t="s">
        <v>566</v>
      </c>
      <c r="C40" s="292" t="s">
        <v>567</v>
      </c>
      <c r="D40" s="348" t="s">
        <v>570</v>
      </c>
      <c r="E40" s="322">
        <v>16</v>
      </c>
      <c r="F40" s="190">
        <v>42906</v>
      </c>
      <c r="G40" s="190">
        <v>43392</v>
      </c>
      <c r="H40" s="303" t="s">
        <v>620</v>
      </c>
      <c r="I40" s="16" t="s">
        <v>568</v>
      </c>
      <c r="J40" s="65" t="s">
        <v>128</v>
      </c>
      <c r="K40" s="65" t="s">
        <v>261</v>
      </c>
      <c r="L40" s="373">
        <v>119</v>
      </c>
      <c r="M40" s="378">
        <v>299325.65999999997</v>
      </c>
      <c r="N40" s="185">
        <v>254426.81</v>
      </c>
      <c r="O40" s="183">
        <v>0.85</v>
      </c>
      <c r="P40" s="185">
        <v>38912.339999999997</v>
      </c>
      <c r="Q40" s="183">
        <v>0.13</v>
      </c>
      <c r="R40" s="185">
        <v>5986.51</v>
      </c>
      <c r="S40" s="235">
        <v>0.02</v>
      </c>
    </row>
    <row r="41" spans="1:19" s="51" customFormat="1" ht="110.4" customHeight="1" x14ac:dyDescent="0.25">
      <c r="A41" s="338"/>
      <c r="B41" s="182"/>
      <c r="C41" s="292"/>
      <c r="D41" s="348"/>
      <c r="E41" s="322"/>
      <c r="F41" s="190"/>
      <c r="G41" s="190"/>
      <c r="H41" s="305"/>
      <c r="I41" s="16" t="s">
        <v>569</v>
      </c>
      <c r="J41" s="65" t="s">
        <v>152</v>
      </c>
      <c r="K41" s="65" t="s">
        <v>199</v>
      </c>
      <c r="L41" s="381"/>
      <c r="M41" s="380"/>
      <c r="N41" s="186"/>
      <c r="O41" s="184"/>
      <c r="P41" s="186"/>
      <c r="Q41" s="184"/>
      <c r="R41" s="186"/>
      <c r="S41" s="237"/>
    </row>
    <row r="42" spans="1:19" s="51" customFormat="1" ht="73.95" customHeight="1" x14ac:dyDescent="0.25">
      <c r="A42" s="338">
        <v>13</v>
      </c>
      <c r="B42" s="182" t="s">
        <v>630</v>
      </c>
      <c r="C42" s="292" t="s">
        <v>631</v>
      </c>
      <c r="D42" s="348" t="s">
        <v>649</v>
      </c>
      <c r="E42" s="322">
        <v>24</v>
      </c>
      <c r="F42" s="190" t="s">
        <v>625</v>
      </c>
      <c r="G42" s="190" t="s">
        <v>626</v>
      </c>
      <c r="H42" s="190" t="s">
        <v>621</v>
      </c>
      <c r="I42" s="16" t="s">
        <v>632</v>
      </c>
      <c r="J42" s="65" t="s">
        <v>152</v>
      </c>
      <c r="K42" s="65" t="s">
        <v>313</v>
      </c>
      <c r="L42" s="373">
        <v>119</v>
      </c>
      <c r="M42" s="378">
        <v>427222.06</v>
      </c>
      <c r="N42" s="185">
        <v>363138.74</v>
      </c>
      <c r="O42" s="183">
        <v>0.85</v>
      </c>
      <c r="P42" s="185">
        <v>55538.87</v>
      </c>
      <c r="Q42" s="183">
        <v>0.13</v>
      </c>
      <c r="R42" s="185">
        <v>8544.4500000000007</v>
      </c>
      <c r="S42" s="235">
        <v>0.02</v>
      </c>
    </row>
    <row r="43" spans="1:19" s="51" customFormat="1" ht="73.95" customHeight="1" x14ac:dyDescent="0.25">
      <c r="A43" s="338"/>
      <c r="B43" s="182"/>
      <c r="C43" s="292"/>
      <c r="D43" s="348"/>
      <c r="E43" s="322"/>
      <c r="F43" s="190"/>
      <c r="G43" s="190"/>
      <c r="H43" s="190"/>
      <c r="I43" s="16" t="s">
        <v>633</v>
      </c>
      <c r="J43" s="65" t="s">
        <v>128</v>
      </c>
      <c r="K43" s="65" t="s">
        <v>90</v>
      </c>
      <c r="L43" s="381"/>
      <c r="M43" s="380"/>
      <c r="N43" s="186"/>
      <c r="O43" s="184"/>
      <c r="P43" s="186"/>
      <c r="Q43" s="184"/>
      <c r="R43" s="186"/>
      <c r="S43" s="237"/>
    </row>
    <row r="44" spans="1:19" s="51" customFormat="1" ht="43.2" x14ac:dyDescent="0.25">
      <c r="A44" s="338">
        <v>14</v>
      </c>
      <c r="B44" s="182" t="s">
        <v>634</v>
      </c>
      <c r="C44" s="292" t="s">
        <v>636</v>
      </c>
      <c r="D44" s="348" t="s">
        <v>650</v>
      </c>
      <c r="E44" s="322">
        <v>24</v>
      </c>
      <c r="F44" s="190" t="s">
        <v>638</v>
      </c>
      <c r="G44" s="190" t="s">
        <v>639</v>
      </c>
      <c r="H44" s="190" t="s">
        <v>621</v>
      </c>
      <c r="I44" s="16" t="s">
        <v>640</v>
      </c>
      <c r="J44" s="65" t="s">
        <v>128</v>
      </c>
      <c r="K44" s="65" t="s">
        <v>90</v>
      </c>
      <c r="L44" s="373">
        <v>119</v>
      </c>
      <c r="M44" s="378">
        <v>735766.45</v>
      </c>
      <c r="N44" s="185">
        <v>625401.46</v>
      </c>
      <c r="O44" s="183">
        <v>0.85</v>
      </c>
      <c r="P44" s="185">
        <v>95649.63</v>
      </c>
      <c r="Q44" s="183">
        <v>0.13</v>
      </c>
      <c r="R44" s="185">
        <v>14715.36</v>
      </c>
      <c r="S44" s="235">
        <v>0.02</v>
      </c>
    </row>
    <row r="45" spans="1:19" s="51" customFormat="1" ht="14.4" x14ac:dyDescent="0.25">
      <c r="A45" s="338"/>
      <c r="B45" s="182"/>
      <c r="C45" s="292"/>
      <c r="D45" s="348"/>
      <c r="E45" s="322"/>
      <c r="F45" s="190"/>
      <c r="G45" s="190"/>
      <c r="H45" s="190"/>
      <c r="I45" s="16" t="s">
        <v>646</v>
      </c>
      <c r="J45" s="65" t="s">
        <v>152</v>
      </c>
      <c r="K45" s="65" t="s">
        <v>160</v>
      </c>
      <c r="L45" s="377"/>
      <c r="M45" s="379"/>
      <c r="N45" s="217"/>
      <c r="O45" s="234"/>
      <c r="P45" s="217"/>
      <c r="Q45" s="234"/>
      <c r="R45" s="217"/>
      <c r="S45" s="236"/>
    </row>
    <row r="46" spans="1:19" s="51" customFormat="1" ht="14.4" x14ac:dyDescent="0.25">
      <c r="A46" s="338"/>
      <c r="B46" s="182"/>
      <c r="C46" s="292"/>
      <c r="D46" s="348"/>
      <c r="E46" s="322"/>
      <c r="F46" s="190"/>
      <c r="G46" s="190"/>
      <c r="H46" s="190"/>
      <c r="I46" s="16" t="s">
        <v>647</v>
      </c>
      <c r="J46" s="65" t="s">
        <v>128</v>
      </c>
      <c r="K46" s="65" t="s">
        <v>162</v>
      </c>
      <c r="L46" s="377"/>
      <c r="M46" s="379"/>
      <c r="N46" s="217"/>
      <c r="O46" s="234"/>
      <c r="P46" s="217"/>
      <c r="Q46" s="234"/>
      <c r="R46" s="217"/>
      <c r="S46" s="236"/>
    </row>
    <row r="47" spans="1:19" s="51" customFormat="1" ht="43.2" x14ac:dyDescent="0.25">
      <c r="A47" s="338"/>
      <c r="B47" s="182"/>
      <c r="C47" s="292"/>
      <c r="D47" s="348"/>
      <c r="E47" s="322"/>
      <c r="F47" s="190"/>
      <c r="G47" s="190"/>
      <c r="H47" s="190"/>
      <c r="I47" s="16" t="s">
        <v>641</v>
      </c>
      <c r="J47" s="65" t="s">
        <v>152</v>
      </c>
      <c r="K47" s="65" t="s">
        <v>112</v>
      </c>
      <c r="L47" s="381"/>
      <c r="M47" s="380"/>
      <c r="N47" s="186"/>
      <c r="O47" s="184"/>
      <c r="P47" s="186"/>
      <c r="Q47" s="184"/>
      <c r="R47" s="186"/>
      <c r="S47" s="237"/>
    </row>
    <row r="48" spans="1:19" s="51" customFormat="1" ht="57.6" x14ac:dyDescent="0.25">
      <c r="A48" s="338">
        <v>15</v>
      </c>
      <c r="B48" s="182" t="s">
        <v>635</v>
      </c>
      <c r="C48" s="292" t="s">
        <v>637</v>
      </c>
      <c r="D48" s="348" t="s">
        <v>651</v>
      </c>
      <c r="E48" s="322">
        <v>24</v>
      </c>
      <c r="F48" s="190" t="s">
        <v>638</v>
      </c>
      <c r="G48" s="190" t="s">
        <v>639</v>
      </c>
      <c r="H48" s="190" t="s">
        <v>621</v>
      </c>
      <c r="I48" s="16" t="s">
        <v>642</v>
      </c>
      <c r="J48" s="65" t="s">
        <v>128</v>
      </c>
      <c r="K48" s="65" t="s">
        <v>90</v>
      </c>
      <c r="L48" s="373">
        <v>119</v>
      </c>
      <c r="M48" s="378">
        <v>671561.63</v>
      </c>
      <c r="N48" s="185">
        <v>570827.37</v>
      </c>
      <c r="O48" s="183">
        <v>0.85</v>
      </c>
      <c r="P48" s="185">
        <v>87303</v>
      </c>
      <c r="Q48" s="183">
        <v>0.13</v>
      </c>
      <c r="R48" s="185">
        <v>13431.26</v>
      </c>
      <c r="S48" s="235">
        <v>0.02</v>
      </c>
    </row>
    <row r="49" spans="1:21" s="51" customFormat="1" ht="43.2" x14ac:dyDescent="0.25">
      <c r="A49" s="338"/>
      <c r="B49" s="182"/>
      <c r="C49" s="292"/>
      <c r="D49" s="348"/>
      <c r="E49" s="322"/>
      <c r="F49" s="190"/>
      <c r="G49" s="190"/>
      <c r="H49" s="190"/>
      <c r="I49" s="16" t="s">
        <v>643</v>
      </c>
      <c r="J49" s="65" t="s">
        <v>128</v>
      </c>
      <c r="K49" s="65" t="s">
        <v>67</v>
      </c>
      <c r="L49" s="377"/>
      <c r="M49" s="379"/>
      <c r="N49" s="217"/>
      <c r="O49" s="234"/>
      <c r="P49" s="217"/>
      <c r="Q49" s="234"/>
      <c r="R49" s="217"/>
      <c r="S49" s="236"/>
    </row>
    <row r="50" spans="1:21" s="51" customFormat="1" ht="57.6" x14ac:dyDescent="0.25">
      <c r="A50" s="338"/>
      <c r="B50" s="182"/>
      <c r="C50" s="292"/>
      <c r="D50" s="348"/>
      <c r="E50" s="322"/>
      <c r="F50" s="190"/>
      <c r="G50" s="190"/>
      <c r="H50" s="190"/>
      <c r="I50" s="16" t="s">
        <v>644</v>
      </c>
      <c r="J50" s="65" t="s">
        <v>128</v>
      </c>
      <c r="K50" s="65" t="s">
        <v>285</v>
      </c>
      <c r="L50" s="377"/>
      <c r="M50" s="379"/>
      <c r="N50" s="217"/>
      <c r="O50" s="234"/>
      <c r="P50" s="217"/>
      <c r="Q50" s="234"/>
      <c r="R50" s="217"/>
      <c r="S50" s="236"/>
    </row>
    <row r="51" spans="1:21" s="51" customFormat="1" ht="28.8" x14ac:dyDescent="0.25">
      <c r="A51" s="338"/>
      <c r="B51" s="182"/>
      <c r="C51" s="292"/>
      <c r="D51" s="348"/>
      <c r="E51" s="322"/>
      <c r="F51" s="190"/>
      <c r="G51" s="190"/>
      <c r="H51" s="190"/>
      <c r="I51" s="16" t="s">
        <v>645</v>
      </c>
      <c r="J51" s="65" t="s">
        <v>152</v>
      </c>
      <c r="K51" s="65" t="s">
        <v>160</v>
      </c>
      <c r="L51" s="381"/>
      <c r="M51" s="380"/>
      <c r="N51" s="186"/>
      <c r="O51" s="184"/>
      <c r="P51" s="186"/>
      <c r="Q51" s="184"/>
      <c r="R51" s="186"/>
      <c r="S51" s="237"/>
    </row>
    <row r="52" spans="1:21" s="51" customFormat="1" ht="14.4" x14ac:dyDescent="0.25">
      <c r="A52" s="214">
        <v>16</v>
      </c>
      <c r="B52" s="197" t="s">
        <v>659</v>
      </c>
      <c r="C52" s="185" t="s">
        <v>660</v>
      </c>
      <c r="D52" s="369" t="s">
        <v>668</v>
      </c>
      <c r="E52" s="330">
        <v>24</v>
      </c>
      <c r="F52" s="194" t="s">
        <v>661</v>
      </c>
      <c r="G52" s="194" t="s">
        <v>662</v>
      </c>
      <c r="H52" s="194" t="s">
        <v>621</v>
      </c>
      <c r="I52" s="16" t="s">
        <v>664</v>
      </c>
      <c r="J52" s="65" t="s">
        <v>152</v>
      </c>
      <c r="K52" s="65" t="s">
        <v>607</v>
      </c>
      <c r="L52" s="373">
        <v>120</v>
      </c>
      <c r="M52" s="378">
        <v>1383306.04</v>
      </c>
      <c r="N52" s="185">
        <v>1175810.1100000001</v>
      </c>
      <c r="O52" s="183">
        <v>0.85</v>
      </c>
      <c r="P52" s="185">
        <v>179829.78</v>
      </c>
      <c r="Q52" s="183">
        <v>0.13</v>
      </c>
      <c r="R52" s="185">
        <v>27666.15</v>
      </c>
      <c r="S52" s="235">
        <v>0.02</v>
      </c>
    </row>
    <row r="53" spans="1:21" s="51" customFormat="1" ht="28.8" x14ac:dyDescent="0.25">
      <c r="A53" s="215"/>
      <c r="B53" s="206"/>
      <c r="C53" s="217"/>
      <c r="D53" s="383"/>
      <c r="E53" s="331"/>
      <c r="F53" s="382"/>
      <c r="G53" s="382"/>
      <c r="H53" s="382"/>
      <c r="I53" s="16" t="s">
        <v>665</v>
      </c>
      <c r="J53" s="65" t="s">
        <v>128</v>
      </c>
      <c r="K53" s="65" t="s">
        <v>103</v>
      </c>
      <c r="L53" s="377"/>
      <c r="M53" s="379"/>
      <c r="N53" s="217"/>
      <c r="O53" s="234"/>
      <c r="P53" s="217"/>
      <c r="Q53" s="234"/>
      <c r="R53" s="217"/>
      <c r="S53" s="236"/>
    </row>
    <row r="54" spans="1:21" s="51" customFormat="1" ht="14.4" x14ac:dyDescent="0.25">
      <c r="A54" s="215"/>
      <c r="B54" s="206"/>
      <c r="C54" s="217"/>
      <c r="D54" s="383"/>
      <c r="E54" s="331"/>
      <c r="F54" s="382"/>
      <c r="G54" s="382"/>
      <c r="H54" s="382"/>
      <c r="I54" s="16" t="s">
        <v>666</v>
      </c>
      <c r="J54" s="65" t="s">
        <v>128</v>
      </c>
      <c r="K54" s="65" t="s">
        <v>103</v>
      </c>
      <c r="L54" s="377"/>
      <c r="M54" s="379"/>
      <c r="N54" s="217"/>
      <c r="O54" s="234"/>
      <c r="P54" s="217"/>
      <c r="Q54" s="234"/>
      <c r="R54" s="217"/>
      <c r="S54" s="236"/>
    </row>
    <row r="55" spans="1:21" s="51" customFormat="1" ht="28.8" x14ac:dyDescent="0.25">
      <c r="A55" s="215"/>
      <c r="B55" s="206"/>
      <c r="C55" s="217"/>
      <c r="D55" s="383"/>
      <c r="E55" s="331"/>
      <c r="F55" s="382"/>
      <c r="G55" s="382"/>
      <c r="H55" s="382"/>
      <c r="I55" s="16" t="s">
        <v>667</v>
      </c>
      <c r="J55" s="65" t="s">
        <v>128</v>
      </c>
      <c r="K55" s="65" t="s">
        <v>103</v>
      </c>
      <c r="L55" s="377"/>
      <c r="M55" s="379"/>
      <c r="N55" s="217"/>
      <c r="O55" s="234"/>
      <c r="P55" s="217"/>
      <c r="Q55" s="234"/>
      <c r="R55" s="217"/>
      <c r="S55" s="236"/>
    </row>
    <row r="56" spans="1:21" s="51" customFormat="1" ht="43.8" thickBot="1" x14ac:dyDescent="0.3">
      <c r="A56" s="372"/>
      <c r="B56" s="371"/>
      <c r="C56" s="363"/>
      <c r="D56" s="370"/>
      <c r="E56" s="368"/>
      <c r="F56" s="367"/>
      <c r="G56" s="367"/>
      <c r="H56" s="367"/>
      <c r="I56" s="89" t="s">
        <v>434</v>
      </c>
      <c r="J56" s="90" t="s">
        <v>152</v>
      </c>
      <c r="K56" s="90" t="s">
        <v>164</v>
      </c>
      <c r="L56" s="374"/>
      <c r="M56" s="417"/>
      <c r="N56" s="363"/>
      <c r="O56" s="362"/>
      <c r="P56" s="363"/>
      <c r="Q56" s="362"/>
      <c r="R56" s="363"/>
      <c r="S56" s="365"/>
    </row>
    <row r="57" spans="1:21" ht="42" customHeight="1" x14ac:dyDescent="0.25">
      <c r="A57" s="411" t="s">
        <v>354</v>
      </c>
      <c r="B57" s="412"/>
      <c r="C57" s="412"/>
      <c r="D57" s="412"/>
      <c r="E57" s="412"/>
      <c r="F57" s="412"/>
      <c r="G57" s="412"/>
      <c r="H57" s="412"/>
      <c r="I57" s="412"/>
      <c r="J57" s="412"/>
      <c r="K57" s="413"/>
      <c r="L57" s="92"/>
      <c r="M57" s="93">
        <f>SUM(M8:M56)</f>
        <v>12274317.190000001</v>
      </c>
      <c r="N57" s="93">
        <f t="shared" ref="N57:R57" si="0">SUM(N8:N56)</f>
        <v>10433169.519999998</v>
      </c>
      <c r="O57" s="93"/>
      <c r="P57" s="93">
        <f t="shared" si="0"/>
        <v>1595656.8300000003</v>
      </c>
      <c r="Q57" s="93"/>
      <c r="R57" s="93">
        <f t="shared" si="0"/>
        <v>245490.84</v>
      </c>
      <c r="S57" s="94"/>
    </row>
    <row r="58" spans="1:21" ht="21" customHeight="1" thickBot="1" x14ac:dyDescent="0.35">
      <c r="A58" s="297" t="s">
        <v>355</v>
      </c>
      <c r="B58" s="298"/>
      <c r="C58" s="298"/>
      <c r="D58" s="298"/>
      <c r="E58" s="298"/>
      <c r="F58" s="298"/>
      <c r="G58" s="298"/>
      <c r="H58" s="298"/>
      <c r="I58" s="298"/>
      <c r="J58" s="298"/>
      <c r="K58" s="299"/>
      <c r="L58" s="29"/>
      <c r="M58" s="39">
        <f>M57</f>
        <v>12274317.190000001</v>
      </c>
      <c r="N58" s="39">
        <f>N57</f>
        <v>10433169.519999998</v>
      </c>
      <c r="O58" s="40"/>
      <c r="P58" s="39">
        <f>P57</f>
        <v>1595656.8300000003</v>
      </c>
      <c r="Q58" s="40"/>
      <c r="R58" s="39">
        <f>R57</f>
        <v>245490.84</v>
      </c>
      <c r="S58" s="31"/>
      <c r="T58" s="24"/>
      <c r="U58" s="24"/>
    </row>
    <row r="59" spans="1:21" x14ac:dyDescent="0.25">
      <c r="M59" s="24"/>
      <c r="N59" s="24">
        <f>'PA 1'!M43+'PA 2'!M175+'PA 3'!M72+'PA 4'!M106+'PA 5'!M58</f>
        <v>225826347.81470585</v>
      </c>
    </row>
    <row r="60" spans="1:21" x14ac:dyDescent="0.25">
      <c r="A60" s="344" t="s">
        <v>1100</v>
      </c>
      <c r="B60" s="345"/>
      <c r="C60" s="345"/>
      <c r="D60" s="345"/>
      <c r="E60" s="345"/>
      <c r="F60" s="345"/>
      <c r="G60" s="345"/>
      <c r="H60" s="345"/>
      <c r="I60" s="345"/>
      <c r="J60" s="345"/>
      <c r="K60" s="345"/>
      <c r="L60" s="345"/>
      <c r="M60" s="345"/>
      <c r="N60" s="345"/>
      <c r="O60" s="345"/>
      <c r="P60" s="345"/>
      <c r="Q60" s="345"/>
      <c r="R60" s="345"/>
      <c r="S60" s="345"/>
    </row>
    <row r="61" spans="1:21" x14ac:dyDescent="0.25">
      <c r="A61" s="345"/>
      <c r="B61" s="345"/>
      <c r="C61" s="345"/>
      <c r="D61" s="345"/>
      <c r="E61" s="345"/>
      <c r="F61" s="345"/>
      <c r="G61" s="345"/>
      <c r="H61" s="345"/>
      <c r="I61" s="345"/>
      <c r="J61" s="345"/>
      <c r="K61" s="345"/>
      <c r="L61" s="345"/>
      <c r="M61" s="345"/>
      <c r="N61" s="345"/>
      <c r="O61" s="345"/>
      <c r="P61" s="345"/>
      <c r="Q61" s="345"/>
      <c r="R61" s="345"/>
      <c r="S61" s="345"/>
    </row>
    <row r="67" spans="16:19" x14ac:dyDescent="0.25">
      <c r="S67" s="24"/>
    </row>
    <row r="74" spans="16:19" x14ac:dyDescent="0.25">
      <c r="P74" s="24"/>
    </row>
  </sheetData>
  <autoFilter ref="A1:S58"/>
  <mergeCells count="274">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S40:S41"/>
    <mergeCell ref="R40:R41"/>
    <mergeCell ref="Q40:Q41"/>
    <mergeCell ref="P40:P41"/>
    <mergeCell ref="O40:O41"/>
    <mergeCell ref="N40:N41"/>
    <mergeCell ref="M40:M41"/>
    <mergeCell ref="L40:L41"/>
    <mergeCell ref="H40:H41"/>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A11:A12"/>
    <mergeCell ref="G13:G14"/>
    <mergeCell ref="F13:F14"/>
    <mergeCell ref="E13:E14"/>
    <mergeCell ref="D13:D14"/>
    <mergeCell ref="C13:C14"/>
    <mergeCell ref="B13:B14"/>
    <mergeCell ref="A13:A14"/>
    <mergeCell ref="G11:G12"/>
    <mergeCell ref="F11:F12"/>
    <mergeCell ref="E11:E12"/>
    <mergeCell ref="D11:D12"/>
    <mergeCell ref="C11:C1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Q17:Q20"/>
    <mergeCell ref="P17:P20"/>
    <mergeCell ref="O17:O20"/>
    <mergeCell ref="N17:N20"/>
    <mergeCell ref="M17:M20"/>
    <mergeCell ref="L17:L20"/>
    <mergeCell ref="G17:G20"/>
    <mergeCell ref="M21:M22"/>
    <mergeCell ref="L21:L22"/>
    <mergeCell ref="P21:P22"/>
    <mergeCell ref="O21:O22"/>
    <mergeCell ref="N21:N22"/>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activeCell="P24" sqref="P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19" t="s">
        <v>0</v>
      </c>
      <c r="B1" s="204" t="s">
        <v>1</v>
      </c>
      <c r="C1" s="204" t="s">
        <v>2</v>
      </c>
      <c r="D1" s="204" t="s">
        <v>3</v>
      </c>
      <c r="E1" s="204" t="s">
        <v>4</v>
      </c>
      <c r="F1" s="204" t="s">
        <v>5</v>
      </c>
      <c r="G1" s="204" t="s">
        <v>6</v>
      </c>
      <c r="H1" s="204" t="s">
        <v>618</v>
      </c>
      <c r="I1" s="204" t="s">
        <v>231</v>
      </c>
      <c r="J1" s="204" t="s">
        <v>8</v>
      </c>
      <c r="K1" s="204" t="s">
        <v>9</v>
      </c>
      <c r="L1" s="204" t="s">
        <v>10</v>
      </c>
      <c r="M1" s="242" t="s">
        <v>11</v>
      </c>
      <c r="N1" s="243"/>
      <c r="O1" s="243"/>
      <c r="P1" s="243"/>
      <c r="Q1" s="418"/>
    </row>
    <row r="2" spans="1:17" ht="53.4" customHeight="1" x14ac:dyDescent="0.25">
      <c r="A2" s="420"/>
      <c r="B2" s="205"/>
      <c r="C2" s="205"/>
      <c r="D2" s="205"/>
      <c r="E2" s="205"/>
      <c r="F2" s="205"/>
      <c r="G2" s="205"/>
      <c r="H2" s="205"/>
      <c r="I2" s="205"/>
      <c r="J2" s="205"/>
      <c r="K2" s="205"/>
      <c r="L2" s="205"/>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619</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663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5">
        <v>17</v>
      </c>
    </row>
    <row r="6" spans="1:17" ht="25.5" customHeight="1" x14ac:dyDescent="0.25">
      <c r="A6" s="249" t="s">
        <v>232</v>
      </c>
      <c r="B6" s="250"/>
      <c r="C6" s="250"/>
      <c r="D6" s="250"/>
      <c r="E6" s="250"/>
      <c r="F6" s="250"/>
      <c r="G6" s="250"/>
      <c r="H6" s="250"/>
      <c r="I6" s="250"/>
      <c r="J6" s="250"/>
      <c r="K6" s="250"/>
      <c r="L6" s="250"/>
      <c r="M6" s="250"/>
      <c r="N6" s="250"/>
      <c r="O6" s="250"/>
      <c r="P6" s="250"/>
      <c r="Q6" s="251"/>
    </row>
    <row r="7" spans="1:17" ht="106.2" customHeight="1" x14ac:dyDescent="0.25">
      <c r="A7" s="96">
        <v>1</v>
      </c>
      <c r="B7" s="65" t="s">
        <v>690</v>
      </c>
      <c r="C7" s="33" t="s">
        <v>264</v>
      </c>
      <c r="D7" s="33" t="s">
        <v>234</v>
      </c>
      <c r="E7" s="65">
        <v>12</v>
      </c>
      <c r="F7" s="68">
        <v>42005</v>
      </c>
      <c r="G7" s="34" t="s">
        <v>235</v>
      </c>
      <c r="H7" s="34" t="s">
        <v>620</v>
      </c>
      <c r="I7" s="65" t="s">
        <v>271</v>
      </c>
      <c r="J7" s="65" t="s">
        <v>128</v>
      </c>
      <c r="K7" s="65" t="s">
        <v>103</v>
      </c>
      <c r="L7" s="187" t="s">
        <v>236</v>
      </c>
      <c r="M7" s="79">
        <v>260000</v>
      </c>
      <c r="N7" s="79">
        <v>169000</v>
      </c>
      <c r="O7" s="80">
        <v>0.65</v>
      </c>
      <c r="P7" s="35">
        <v>91000</v>
      </c>
      <c r="Q7" s="97">
        <v>0.35</v>
      </c>
    </row>
    <row r="8" spans="1:17" ht="108.6" customHeight="1" x14ac:dyDescent="0.25">
      <c r="A8" s="96">
        <v>2</v>
      </c>
      <c r="B8" s="65" t="s">
        <v>689</v>
      </c>
      <c r="C8" s="33" t="s">
        <v>266</v>
      </c>
      <c r="D8" s="33" t="s">
        <v>237</v>
      </c>
      <c r="E8" s="65">
        <v>12</v>
      </c>
      <c r="F8" s="68">
        <v>42005</v>
      </c>
      <c r="G8" s="34" t="s">
        <v>235</v>
      </c>
      <c r="H8" s="34" t="s">
        <v>620</v>
      </c>
      <c r="I8" s="65" t="s">
        <v>270</v>
      </c>
      <c r="J8" s="65" t="s">
        <v>128</v>
      </c>
      <c r="K8" s="65" t="s">
        <v>103</v>
      </c>
      <c r="L8" s="238"/>
      <c r="M8" s="79">
        <v>9100</v>
      </c>
      <c r="N8" s="79">
        <f>M8*0.65</f>
        <v>5915</v>
      </c>
      <c r="O8" s="80">
        <v>0.65</v>
      </c>
      <c r="P8" s="79">
        <f>M8*0.35</f>
        <v>3185</v>
      </c>
      <c r="Q8" s="97">
        <v>0.35</v>
      </c>
    </row>
    <row r="9" spans="1:17" ht="60" customHeight="1" x14ac:dyDescent="0.25">
      <c r="A9" s="96">
        <v>3</v>
      </c>
      <c r="B9" s="65" t="s">
        <v>233</v>
      </c>
      <c r="C9" s="33" t="s">
        <v>238</v>
      </c>
      <c r="D9" s="33" t="s">
        <v>239</v>
      </c>
      <c r="E9" s="65">
        <v>18</v>
      </c>
      <c r="F9" s="68">
        <v>42005</v>
      </c>
      <c r="G9" s="65" t="s">
        <v>240</v>
      </c>
      <c r="H9" s="34" t="s">
        <v>620</v>
      </c>
      <c r="I9" s="65" t="s">
        <v>241</v>
      </c>
      <c r="J9" s="65" t="s">
        <v>128</v>
      </c>
      <c r="K9" s="65" t="s">
        <v>242</v>
      </c>
      <c r="L9" s="238"/>
      <c r="M9" s="79">
        <v>50000</v>
      </c>
      <c r="N9" s="79">
        <f>M9*0.65</f>
        <v>32500</v>
      </c>
      <c r="O9" s="80">
        <v>0.65</v>
      </c>
      <c r="P9" s="79">
        <f>M9*0.35</f>
        <v>17500</v>
      </c>
      <c r="Q9" s="97">
        <v>0.35</v>
      </c>
    </row>
    <row r="10" spans="1:17" ht="60.6" customHeight="1" x14ac:dyDescent="0.25">
      <c r="A10" s="96">
        <v>4</v>
      </c>
      <c r="B10" s="65" t="s">
        <v>691</v>
      </c>
      <c r="C10" s="33" t="s">
        <v>243</v>
      </c>
      <c r="D10" s="33" t="s">
        <v>239</v>
      </c>
      <c r="E10" s="65">
        <v>18</v>
      </c>
      <c r="F10" s="68">
        <v>42370</v>
      </c>
      <c r="G10" s="65" t="s">
        <v>244</v>
      </c>
      <c r="H10" s="34" t="s">
        <v>620</v>
      </c>
      <c r="I10" s="65" t="s">
        <v>241</v>
      </c>
      <c r="J10" s="65" t="s">
        <v>128</v>
      </c>
      <c r="K10" s="65" t="s">
        <v>242</v>
      </c>
      <c r="L10" s="238"/>
      <c r="M10" s="79">
        <v>1099025</v>
      </c>
      <c r="N10" s="79">
        <f>M10*0.65</f>
        <v>714366.25</v>
      </c>
      <c r="O10" s="80">
        <v>0.65</v>
      </c>
      <c r="P10" s="79">
        <f>M10*0.35</f>
        <v>384658.75</v>
      </c>
      <c r="Q10" s="97">
        <v>0.35</v>
      </c>
    </row>
    <row r="11" spans="1:17" ht="111.6" customHeight="1" x14ac:dyDescent="0.25">
      <c r="A11" s="96">
        <v>5</v>
      </c>
      <c r="B11" s="65" t="s">
        <v>692</v>
      </c>
      <c r="C11" s="33" t="s">
        <v>263</v>
      </c>
      <c r="D11" s="33" t="s">
        <v>234</v>
      </c>
      <c r="E11" s="65">
        <v>12</v>
      </c>
      <c r="F11" s="68">
        <v>42370</v>
      </c>
      <c r="G11" s="65" t="s">
        <v>245</v>
      </c>
      <c r="H11" s="34" t="s">
        <v>620</v>
      </c>
      <c r="I11" s="65" t="s">
        <v>271</v>
      </c>
      <c r="J11" s="65" t="s">
        <v>128</v>
      </c>
      <c r="K11" s="65" t="s">
        <v>103</v>
      </c>
      <c r="L11" s="238"/>
      <c r="M11" s="79">
        <f>[1]AT!$H$9</f>
        <v>1548800</v>
      </c>
      <c r="N11" s="79">
        <f>M11*O11</f>
        <v>1006720</v>
      </c>
      <c r="O11" s="80">
        <v>0.65</v>
      </c>
      <c r="P11" s="79">
        <f>M11*Q11</f>
        <v>542080</v>
      </c>
      <c r="Q11" s="97">
        <v>0.35</v>
      </c>
    </row>
    <row r="12" spans="1:17" ht="115.2" customHeight="1" x14ac:dyDescent="0.25">
      <c r="A12" s="96">
        <v>6</v>
      </c>
      <c r="B12" s="65" t="s">
        <v>693</v>
      </c>
      <c r="C12" s="16" t="s">
        <v>267</v>
      </c>
      <c r="D12" s="33" t="s">
        <v>237</v>
      </c>
      <c r="E12" s="65">
        <v>12</v>
      </c>
      <c r="F12" s="68">
        <v>42370</v>
      </c>
      <c r="G12" s="65" t="s">
        <v>245</v>
      </c>
      <c r="H12" s="34" t="s">
        <v>620</v>
      </c>
      <c r="I12" s="65" t="s">
        <v>270</v>
      </c>
      <c r="J12" s="65" t="s">
        <v>128</v>
      </c>
      <c r="K12" s="65" t="s">
        <v>103</v>
      </c>
      <c r="L12" s="238"/>
      <c r="M12" s="79">
        <f>[1]AT!$H$10</f>
        <v>374608</v>
      </c>
      <c r="N12" s="79">
        <f>M12*O12</f>
        <v>243495.2</v>
      </c>
      <c r="O12" s="80">
        <v>0.65</v>
      </c>
      <c r="P12" s="79">
        <f>M12*Q12</f>
        <v>131112.79999999999</v>
      </c>
      <c r="Q12" s="97">
        <v>0.35</v>
      </c>
    </row>
    <row r="13" spans="1:17" ht="108.6" customHeight="1" x14ac:dyDescent="0.25">
      <c r="A13" s="96">
        <v>7</v>
      </c>
      <c r="B13" s="65" t="s">
        <v>695</v>
      </c>
      <c r="C13" s="33" t="s">
        <v>268</v>
      </c>
      <c r="D13" s="33" t="s">
        <v>265</v>
      </c>
      <c r="E13" s="65">
        <v>15</v>
      </c>
      <c r="F13" s="68">
        <v>42736</v>
      </c>
      <c r="G13" s="68">
        <v>43190</v>
      </c>
      <c r="H13" s="68" t="s">
        <v>620</v>
      </c>
      <c r="I13" s="65" t="s">
        <v>271</v>
      </c>
      <c r="J13" s="65" t="s">
        <v>128</v>
      </c>
      <c r="K13" s="65" t="s">
        <v>103</v>
      </c>
      <c r="L13" s="238"/>
      <c r="M13" s="79">
        <v>1789020</v>
      </c>
      <c r="N13" s="79">
        <f>M13*O12</f>
        <v>1162863</v>
      </c>
      <c r="O13" s="80">
        <v>0.65</v>
      </c>
      <c r="P13" s="79">
        <f>M13*Q13</f>
        <v>626157</v>
      </c>
      <c r="Q13" s="97">
        <v>0.35</v>
      </c>
    </row>
    <row r="14" spans="1:17" ht="109.95" customHeight="1" x14ac:dyDescent="0.25">
      <c r="A14" s="78">
        <v>8</v>
      </c>
      <c r="B14" s="69" t="s">
        <v>694</v>
      </c>
      <c r="C14" s="75" t="s">
        <v>269</v>
      </c>
      <c r="D14" s="38" t="s">
        <v>237</v>
      </c>
      <c r="E14" s="69">
        <v>15</v>
      </c>
      <c r="F14" s="70">
        <v>42736</v>
      </c>
      <c r="G14" s="70">
        <v>43190</v>
      </c>
      <c r="H14" s="70" t="s">
        <v>620</v>
      </c>
      <c r="I14" s="69" t="s">
        <v>270</v>
      </c>
      <c r="J14" s="69" t="s">
        <v>128</v>
      </c>
      <c r="K14" s="69" t="s">
        <v>103</v>
      </c>
      <c r="L14" s="238"/>
      <c r="M14" s="67">
        <v>541200</v>
      </c>
      <c r="N14" s="67">
        <f>M14*O14</f>
        <v>351780</v>
      </c>
      <c r="O14" s="66">
        <v>0.65</v>
      </c>
      <c r="P14" s="67">
        <f>M14*Q14</f>
        <v>189420</v>
      </c>
      <c r="Q14" s="76">
        <v>0.35</v>
      </c>
    </row>
    <row r="15" spans="1:17" ht="57.6" x14ac:dyDescent="0.25">
      <c r="A15" s="98">
        <v>9</v>
      </c>
      <c r="B15" s="69" t="s">
        <v>233</v>
      </c>
      <c r="C15" s="33" t="s">
        <v>272</v>
      </c>
      <c r="D15" s="33" t="s">
        <v>239</v>
      </c>
      <c r="E15" s="65">
        <v>18</v>
      </c>
      <c r="F15" s="68">
        <v>42736</v>
      </c>
      <c r="G15" s="68">
        <v>43281</v>
      </c>
      <c r="H15" s="68" t="s">
        <v>621</v>
      </c>
      <c r="I15" s="65" t="s">
        <v>701</v>
      </c>
      <c r="J15" s="65" t="s">
        <v>128</v>
      </c>
      <c r="K15" s="65" t="s">
        <v>242</v>
      </c>
      <c r="L15" s="238"/>
      <c r="M15" s="79">
        <v>585520</v>
      </c>
      <c r="N15" s="67">
        <f>M15*O15</f>
        <v>380588</v>
      </c>
      <c r="O15" s="80">
        <v>0.65</v>
      </c>
      <c r="P15" s="67">
        <f t="shared" ref="P15:P19" si="0">M15*Q15</f>
        <v>204932</v>
      </c>
      <c r="Q15" s="76">
        <v>0.35</v>
      </c>
    </row>
    <row r="16" spans="1:17" ht="105.6" customHeight="1" x14ac:dyDescent="0.25">
      <c r="A16" s="96">
        <v>10</v>
      </c>
      <c r="B16" s="69" t="s">
        <v>696</v>
      </c>
      <c r="C16" s="33" t="s">
        <v>274</v>
      </c>
      <c r="D16" s="33" t="s">
        <v>239</v>
      </c>
      <c r="E16" s="65">
        <v>12</v>
      </c>
      <c r="F16" s="68">
        <v>42735</v>
      </c>
      <c r="G16" s="68">
        <v>43099</v>
      </c>
      <c r="H16" s="68" t="s">
        <v>620</v>
      </c>
      <c r="I16" s="82" t="s">
        <v>273</v>
      </c>
      <c r="J16" s="65" t="s">
        <v>128</v>
      </c>
      <c r="K16" s="65" t="s">
        <v>242</v>
      </c>
      <c r="L16" s="238"/>
      <c r="M16" s="79">
        <v>148000</v>
      </c>
      <c r="N16" s="67">
        <f t="shared" ref="N16:N19" si="1">M16*O16</f>
        <v>96200</v>
      </c>
      <c r="O16" s="66">
        <v>0.65</v>
      </c>
      <c r="P16" s="67">
        <f t="shared" si="0"/>
        <v>51800</v>
      </c>
      <c r="Q16" s="76">
        <v>0.35</v>
      </c>
    </row>
    <row r="17" spans="1:17" ht="43.2" x14ac:dyDescent="0.25">
      <c r="A17" s="96">
        <v>11</v>
      </c>
      <c r="B17" s="65" t="s">
        <v>688</v>
      </c>
      <c r="C17" s="33" t="s">
        <v>683</v>
      </c>
      <c r="D17" s="33" t="s">
        <v>684</v>
      </c>
      <c r="E17" s="65">
        <v>36</v>
      </c>
      <c r="F17" s="68">
        <v>42005</v>
      </c>
      <c r="G17" s="68">
        <v>43100</v>
      </c>
      <c r="H17" s="68" t="s">
        <v>620</v>
      </c>
      <c r="I17" s="82" t="s">
        <v>685</v>
      </c>
      <c r="J17" s="65" t="s">
        <v>152</v>
      </c>
      <c r="K17" s="65" t="s">
        <v>160</v>
      </c>
      <c r="L17" s="238"/>
      <c r="M17" s="67">
        <v>224031</v>
      </c>
      <c r="N17" s="67">
        <f t="shared" si="1"/>
        <v>145620.15</v>
      </c>
      <c r="O17" s="66">
        <v>0.65</v>
      </c>
      <c r="P17" s="67">
        <f t="shared" si="0"/>
        <v>78410.849999999991</v>
      </c>
      <c r="Q17" s="76">
        <v>0.35</v>
      </c>
    </row>
    <row r="18" spans="1:17" ht="72" x14ac:dyDescent="0.25">
      <c r="A18" s="96">
        <v>12</v>
      </c>
      <c r="B18" s="65" t="s">
        <v>687</v>
      </c>
      <c r="C18" s="75" t="s">
        <v>686</v>
      </c>
      <c r="D18" s="38" t="s">
        <v>237</v>
      </c>
      <c r="E18" s="65">
        <v>33</v>
      </c>
      <c r="F18" s="68">
        <v>43191</v>
      </c>
      <c r="G18" s="68">
        <v>44196</v>
      </c>
      <c r="H18" s="129" t="s">
        <v>621</v>
      </c>
      <c r="I18" s="69" t="s">
        <v>270</v>
      </c>
      <c r="J18" s="69" t="s">
        <v>128</v>
      </c>
      <c r="K18" s="69" t="s">
        <v>103</v>
      </c>
      <c r="L18" s="188"/>
      <c r="M18" s="67">
        <v>1393000</v>
      </c>
      <c r="N18" s="67">
        <f t="shared" si="1"/>
        <v>905450</v>
      </c>
      <c r="O18" s="66">
        <v>0.65</v>
      </c>
      <c r="P18" s="67">
        <f t="shared" si="0"/>
        <v>487549.99999999994</v>
      </c>
      <c r="Q18" s="76">
        <v>0.35</v>
      </c>
    </row>
    <row r="19" spans="1:17" ht="57.6" x14ac:dyDescent="0.25">
      <c r="A19" s="132">
        <v>13</v>
      </c>
      <c r="B19" s="100" t="s">
        <v>233</v>
      </c>
      <c r="C19" s="133" t="s">
        <v>700</v>
      </c>
      <c r="D19" s="133" t="s">
        <v>239</v>
      </c>
      <c r="E19" s="126">
        <v>36</v>
      </c>
      <c r="F19" s="127">
        <v>43101</v>
      </c>
      <c r="G19" s="127">
        <v>44196</v>
      </c>
      <c r="H19" s="127" t="s">
        <v>621</v>
      </c>
      <c r="I19" s="126" t="s">
        <v>701</v>
      </c>
      <c r="J19" s="126" t="s">
        <v>128</v>
      </c>
      <c r="K19" s="126" t="s">
        <v>242</v>
      </c>
      <c r="L19" s="103"/>
      <c r="M19" s="104">
        <v>1527520</v>
      </c>
      <c r="N19" s="104">
        <f t="shared" si="1"/>
        <v>992888</v>
      </c>
      <c r="O19" s="105">
        <v>0.65</v>
      </c>
      <c r="P19" s="104">
        <f t="shared" si="0"/>
        <v>534632</v>
      </c>
      <c r="Q19" s="105">
        <v>0.35</v>
      </c>
    </row>
    <row r="20" spans="1:17" ht="43.2" x14ac:dyDescent="0.25">
      <c r="A20" s="101">
        <v>14</v>
      </c>
      <c r="B20" s="130" t="s">
        <v>736</v>
      </c>
      <c r="C20" s="102" t="s">
        <v>735</v>
      </c>
      <c r="D20" s="33" t="s">
        <v>738</v>
      </c>
      <c r="E20" s="130">
        <v>36</v>
      </c>
      <c r="F20" s="129">
        <v>43101</v>
      </c>
      <c r="G20" s="129">
        <v>44196</v>
      </c>
      <c r="H20" s="129" t="s">
        <v>621</v>
      </c>
      <c r="I20" s="128" t="s">
        <v>685</v>
      </c>
      <c r="J20" s="125" t="s">
        <v>152</v>
      </c>
      <c r="K20" s="125" t="s">
        <v>160</v>
      </c>
      <c r="L20" s="134"/>
      <c r="M20" s="35">
        <v>472800</v>
      </c>
      <c r="N20" s="35">
        <v>307320</v>
      </c>
      <c r="O20" s="112">
        <v>0.65</v>
      </c>
      <c r="P20" s="35">
        <v>165480</v>
      </c>
      <c r="Q20" s="112">
        <v>0.35</v>
      </c>
    </row>
    <row r="21" spans="1:17" ht="90" customHeight="1" x14ac:dyDescent="0.25">
      <c r="A21" s="101">
        <v>15</v>
      </c>
      <c r="B21" s="130" t="s">
        <v>740</v>
      </c>
      <c r="C21" s="102" t="s">
        <v>737</v>
      </c>
      <c r="D21" s="33" t="s">
        <v>739</v>
      </c>
      <c r="E21" s="130">
        <v>36</v>
      </c>
      <c r="F21" s="129">
        <v>43101</v>
      </c>
      <c r="G21" s="129">
        <v>44196</v>
      </c>
      <c r="H21" s="129" t="s">
        <v>621</v>
      </c>
      <c r="I21" s="128" t="s">
        <v>273</v>
      </c>
      <c r="J21" s="130" t="s">
        <v>128</v>
      </c>
      <c r="K21" s="130" t="s">
        <v>242</v>
      </c>
      <c r="L21" s="134"/>
      <c r="M21" s="35">
        <v>824780</v>
      </c>
      <c r="N21" s="35">
        <v>536107</v>
      </c>
      <c r="O21" s="112">
        <v>0.65</v>
      </c>
      <c r="P21" s="35">
        <v>288673</v>
      </c>
      <c r="Q21" s="112">
        <v>0.35</v>
      </c>
    </row>
    <row r="22" spans="1:17" ht="137.25" customHeight="1" x14ac:dyDescent="0.25">
      <c r="A22" s="150">
        <v>16</v>
      </c>
      <c r="B22" s="151" t="s">
        <v>790</v>
      </c>
      <c r="C22" s="33" t="s">
        <v>791</v>
      </c>
      <c r="D22" s="33" t="s">
        <v>234</v>
      </c>
      <c r="E22" s="151">
        <v>33</v>
      </c>
      <c r="F22" s="144">
        <v>43191</v>
      </c>
      <c r="G22" s="144">
        <v>44196</v>
      </c>
      <c r="H22" s="146" t="s">
        <v>621</v>
      </c>
      <c r="I22" s="145" t="s">
        <v>271</v>
      </c>
      <c r="J22" s="145" t="s">
        <v>128</v>
      </c>
      <c r="K22" s="145" t="s">
        <v>103</v>
      </c>
      <c r="L22" s="152"/>
      <c r="M22" s="104">
        <v>5962636</v>
      </c>
      <c r="N22" s="104">
        <v>3875713.4</v>
      </c>
      <c r="O22" s="105">
        <v>0.65</v>
      </c>
      <c r="P22" s="104">
        <v>2086922.6</v>
      </c>
      <c r="Q22" s="153">
        <v>0.35</v>
      </c>
    </row>
    <row r="23" spans="1:17" ht="15" thickBot="1" x14ac:dyDescent="0.35">
      <c r="A23" s="297" t="s">
        <v>246</v>
      </c>
      <c r="B23" s="298"/>
      <c r="C23" s="298"/>
      <c r="D23" s="298"/>
      <c r="E23" s="298"/>
      <c r="F23" s="298"/>
      <c r="G23" s="298"/>
      <c r="H23" s="298"/>
      <c r="I23" s="298"/>
      <c r="J23" s="298"/>
      <c r="K23" s="299"/>
      <c r="L23" s="29"/>
      <c r="M23" s="36">
        <f>SUM(M7:M22)</f>
        <v>16810040</v>
      </c>
      <c r="N23" s="36">
        <f>SUM(N7:N22)</f>
        <v>10926526</v>
      </c>
      <c r="O23" s="36" t="s">
        <v>233</v>
      </c>
      <c r="P23" s="36">
        <f>SUM(P7:P22)</f>
        <v>5883514</v>
      </c>
      <c r="Q23" s="99" t="s">
        <v>233</v>
      </c>
    </row>
    <row r="24" spans="1:17" x14ac:dyDescent="0.25">
      <c r="M24" s="24"/>
    </row>
    <row r="25" spans="1:17" x14ac:dyDescent="0.25">
      <c r="A25" s="344" t="s">
        <v>734</v>
      </c>
      <c r="B25" s="345"/>
      <c r="C25" s="345"/>
      <c r="D25" s="345"/>
      <c r="E25" s="345"/>
      <c r="F25" s="345"/>
      <c r="G25" s="345"/>
      <c r="H25" s="345"/>
      <c r="I25" s="345"/>
      <c r="J25" s="345"/>
      <c r="K25" s="345"/>
      <c r="L25" s="345"/>
      <c r="M25" s="345"/>
      <c r="N25" s="345"/>
      <c r="O25" s="345"/>
      <c r="P25" s="345"/>
      <c r="Q25" s="345"/>
    </row>
    <row r="26" spans="1:17" x14ac:dyDescent="0.25">
      <c r="A26" s="345"/>
      <c r="B26" s="345"/>
      <c r="C26" s="345"/>
      <c r="D26" s="345"/>
      <c r="E26" s="345"/>
      <c r="F26" s="345"/>
      <c r="G26" s="345"/>
      <c r="H26" s="345"/>
      <c r="I26" s="345"/>
      <c r="J26" s="345"/>
      <c r="K26" s="345"/>
      <c r="L26" s="345"/>
      <c r="M26" s="345"/>
      <c r="N26" s="345"/>
      <c r="O26" s="345"/>
      <c r="P26" s="345"/>
      <c r="Q26" s="345"/>
    </row>
    <row r="39" spans="16:16" x14ac:dyDescent="0.25">
      <c r="P39" s="24"/>
    </row>
  </sheetData>
  <autoFilter ref="A1:Q23"/>
  <mergeCells count="17">
    <mergeCell ref="A23:K23"/>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2018-11-15T18:23:59Z</dcterms:modified>
</cp:coreProperties>
</file>