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75" activeTab="5"/>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1'!$A$1:$S$25</definedName>
    <definedName name="_xlnm._FilterDatabase" localSheetId="1" hidden="1">'PA 2'!$A$1:$S$68</definedName>
    <definedName name="_xlnm._FilterDatabase" localSheetId="2" hidden="1">'PA 3'!$A$1:$S$41</definedName>
    <definedName name="_xlnm._FilterDatabase" localSheetId="3" hidden="1">'PA 4'!$A$1:$S$106</definedName>
    <definedName name="_xlnm._FilterDatabase" localSheetId="4" hidden="1">'PA 5'!$A$1:$S$58</definedName>
    <definedName name="_xlnm._FilterDatabase" localSheetId="5" hidden="1">'PA 6 TA'!$A$1:$Q$18</definedName>
    <definedName name="_xlnm.Print_Area" localSheetId="0">'PA 1'!$A$1:$S$28</definedName>
    <definedName name="_xlnm.Print_Area" localSheetId="1">'PA 2'!$A$1:$S$71</definedName>
    <definedName name="_xlnm.Print_Area" localSheetId="2">'PA 3'!$A$1:$S$44</definedName>
    <definedName name="_xlnm.Print_Area" localSheetId="3">'PA 4'!$A$1:$S$109</definedName>
    <definedName name="_xlnm.Print_Area" localSheetId="4">'PA 5'!$A$1:$S$61</definedName>
    <definedName name="_xlnm.Print_Area" localSheetId="5">'PA 6 TA'!$A$1:$Q$21</definedName>
    <definedName name="Z_02C2D61B_970D_4DFF_82AB_7705A5B1ACD2_.wvu.FilterData" localSheetId="0" hidden="1">'PA 1'!$A$1:$S$25</definedName>
    <definedName name="Z_02C2D61B_970D_4DFF_82AB_7705A5B1ACD2_.wvu.FilterData" localSheetId="1" hidden="1">'PA 2'!$A$1:$S$68</definedName>
    <definedName name="Z_02C2D61B_970D_4DFF_82AB_7705A5B1ACD2_.wvu.FilterData" localSheetId="2" hidden="1">'PA 3'!$A$1:$S$41</definedName>
    <definedName name="Z_02C2D61B_970D_4DFF_82AB_7705A5B1ACD2_.wvu.FilterData" localSheetId="3" hidden="1">'PA 4'!$A$1:$S$106</definedName>
    <definedName name="Z_02C2D61B_970D_4DFF_82AB_7705A5B1ACD2_.wvu.FilterData" localSheetId="4" hidden="1">'PA 5'!$A$1:$S$58</definedName>
    <definedName name="Z_02C2D61B_970D_4DFF_82AB_7705A5B1ACD2_.wvu.FilterData" localSheetId="5" hidden="1">'PA 6 TA'!$A$1:$Q$18</definedName>
    <definedName name="Z_02C2D61B_970D_4DFF_82AB_7705A5B1ACD2_.wvu.PrintArea" localSheetId="0" hidden="1">'PA 1'!$A$1:$S$28</definedName>
    <definedName name="Z_02C2D61B_970D_4DFF_82AB_7705A5B1ACD2_.wvu.PrintArea" localSheetId="1" hidden="1">'PA 2'!$A$1:$S$71</definedName>
    <definedName name="Z_02C2D61B_970D_4DFF_82AB_7705A5B1ACD2_.wvu.PrintArea" localSheetId="2" hidden="1">'PA 3'!$A$1:$S$44</definedName>
    <definedName name="Z_02C2D61B_970D_4DFF_82AB_7705A5B1ACD2_.wvu.PrintArea" localSheetId="3" hidden="1">'PA 4'!$A$1:$S$109</definedName>
    <definedName name="Z_02C2D61B_970D_4DFF_82AB_7705A5B1ACD2_.wvu.PrintArea" localSheetId="4" hidden="1">'PA 5'!$A$1:$S$61</definedName>
    <definedName name="Z_02C2D61B_970D_4DFF_82AB_7705A5B1ACD2_.wvu.PrintArea" localSheetId="5" hidden="1">'PA 6 TA'!$A$1:$Q$21</definedName>
    <definedName name="Z_20B730D3_BB9C_4CE3_9A4A_D192EB334790_.wvu.FilterData" localSheetId="0" hidden="1">'PA 1'!$A$1:$S$25</definedName>
    <definedName name="Z_20B730D3_BB9C_4CE3_9A4A_D192EB334790_.wvu.FilterData" localSheetId="1" hidden="1">'PA 2'!$A$1:$S$68</definedName>
    <definedName name="Z_20B730D3_BB9C_4CE3_9A4A_D192EB334790_.wvu.FilterData" localSheetId="2" hidden="1">'PA 3'!$A$1:$S$41</definedName>
    <definedName name="Z_20B730D3_BB9C_4CE3_9A4A_D192EB334790_.wvu.FilterData" localSheetId="3" hidden="1">'PA 4'!$A$1:$S$106</definedName>
    <definedName name="Z_20B730D3_BB9C_4CE3_9A4A_D192EB334790_.wvu.FilterData" localSheetId="4" hidden="1">'PA 5'!$A$1:$S$58</definedName>
    <definedName name="Z_20B730D3_BB9C_4CE3_9A4A_D192EB334790_.wvu.FilterData" localSheetId="5" hidden="1">'PA 6 TA'!$A$1:$Q$18</definedName>
    <definedName name="Z_20B730D3_BB9C_4CE3_9A4A_D192EB334790_.wvu.PrintArea" localSheetId="0" hidden="1">'PA 1'!$A$1:$S$28</definedName>
    <definedName name="Z_20B730D3_BB9C_4CE3_9A4A_D192EB334790_.wvu.PrintArea" localSheetId="1" hidden="1">'PA 2'!$A$1:$S$71</definedName>
    <definedName name="Z_20B730D3_BB9C_4CE3_9A4A_D192EB334790_.wvu.PrintArea" localSheetId="2" hidden="1">'PA 3'!$A$1:$S$44</definedName>
    <definedName name="Z_20B730D3_BB9C_4CE3_9A4A_D192EB334790_.wvu.PrintArea" localSheetId="3" hidden="1">'PA 4'!$A$1:$S$109</definedName>
    <definedName name="Z_20B730D3_BB9C_4CE3_9A4A_D192EB334790_.wvu.PrintArea" localSheetId="4" hidden="1">'PA 5'!$A$1:$S$61</definedName>
    <definedName name="Z_20B730D3_BB9C_4CE3_9A4A_D192EB334790_.wvu.PrintArea" localSheetId="5" hidden="1">'PA 6 TA'!$A$1:$Q$21</definedName>
    <definedName name="Z_281F4DBA_DE33_4996_8447_FD9B9FD3CB21_.wvu.FilterData" localSheetId="0" hidden="1">'PA 1'!$A$1:$S$25</definedName>
    <definedName name="Z_281F4DBA_DE33_4996_8447_FD9B9FD3CB21_.wvu.FilterData" localSheetId="1" hidden="1">'PA 2'!$A$1:$S$68</definedName>
    <definedName name="Z_281F4DBA_DE33_4996_8447_FD9B9FD3CB21_.wvu.FilterData" localSheetId="2" hidden="1">'PA 3'!$A$1:$S$41</definedName>
    <definedName name="Z_281F4DBA_DE33_4996_8447_FD9B9FD3CB21_.wvu.FilterData" localSheetId="3" hidden="1">'PA 4'!$A$1:$S$106</definedName>
    <definedName name="Z_281F4DBA_DE33_4996_8447_FD9B9FD3CB21_.wvu.FilterData" localSheetId="4" hidden="1">'PA 5'!$A$1:$S$58</definedName>
    <definedName name="Z_281F4DBA_DE33_4996_8447_FD9B9FD3CB21_.wvu.FilterData" localSheetId="5" hidden="1">'PA 6 TA'!$A$1:$Q$18</definedName>
    <definedName name="Z_281F4DBA_DE33_4996_8447_FD9B9FD3CB21_.wvu.PrintArea" localSheetId="0" hidden="1">'PA 1'!$A$1:$S$28</definedName>
    <definedName name="Z_281F4DBA_DE33_4996_8447_FD9B9FD3CB21_.wvu.PrintArea" localSheetId="1" hidden="1">'PA 2'!$A$1:$S$71</definedName>
    <definedName name="Z_281F4DBA_DE33_4996_8447_FD9B9FD3CB21_.wvu.PrintArea" localSheetId="2" hidden="1">'PA 3'!$A$1:$S$44</definedName>
    <definedName name="Z_281F4DBA_DE33_4996_8447_FD9B9FD3CB21_.wvu.PrintArea" localSheetId="3" hidden="1">'PA 4'!$A$1:$S$109</definedName>
    <definedName name="Z_281F4DBA_DE33_4996_8447_FD9B9FD3CB21_.wvu.PrintArea" localSheetId="4" hidden="1">'PA 5'!$A$1:$S$61</definedName>
    <definedName name="Z_281F4DBA_DE33_4996_8447_FD9B9FD3CB21_.wvu.PrintArea" localSheetId="5" hidden="1">'PA 6 TA'!$A$1:$Q$21</definedName>
    <definedName name="Z_DC306EDA_CC9C_451C_B19A_DBA2251BE780_.wvu.FilterData" localSheetId="0" hidden="1">'PA 1'!$A$1:$S$25</definedName>
    <definedName name="Z_DC306EDA_CC9C_451C_B19A_DBA2251BE780_.wvu.FilterData" localSheetId="1" hidden="1">'PA 2'!$A$1:$S$68</definedName>
    <definedName name="Z_DC306EDA_CC9C_451C_B19A_DBA2251BE780_.wvu.FilterData" localSheetId="2" hidden="1">'PA 3'!$A$1:$S$41</definedName>
    <definedName name="Z_DC306EDA_CC9C_451C_B19A_DBA2251BE780_.wvu.FilterData" localSheetId="3" hidden="1">'PA 4'!$A$1:$S$106</definedName>
    <definedName name="Z_DC306EDA_CC9C_451C_B19A_DBA2251BE780_.wvu.FilterData" localSheetId="4" hidden="1">'PA 5'!$A$1:$S$58</definedName>
    <definedName name="Z_DC306EDA_CC9C_451C_B19A_DBA2251BE780_.wvu.FilterData" localSheetId="5" hidden="1">'PA 6 TA'!$A$1:$Q$18</definedName>
    <definedName name="Z_DC306EDA_CC9C_451C_B19A_DBA2251BE780_.wvu.PrintArea" localSheetId="0" hidden="1">'PA 1'!$A$1:$S$28</definedName>
    <definedName name="Z_DC306EDA_CC9C_451C_B19A_DBA2251BE780_.wvu.PrintArea" localSheetId="1" hidden="1">'PA 2'!$A$1:$S$71</definedName>
    <definedName name="Z_DC306EDA_CC9C_451C_B19A_DBA2251BE780_.wvu.PrintArea" localSheetId="2" hidden="1">'PA 3'!$A$1:$S$44</definedName>
    <definedName name="Z_DC306EDA_CC9C_451C_B19A_DBA2251BE780_.wvu.PrintArea" localSheetId="3" hidden="1">'PA 4'!$A$1:$S$109</definedName>
    <definedName name="Z_DC306EDA_CC9C_451C_B19A_DBA2251BE780_.wvu.PrintArea" localSheetId="4" hidden="1">'PA 5'!$A$1:$S$61</definedName>
    <definedName name="Z_DC306EDA_CC9C_451C_B19A_DBA2251BE780_.wvu.PrintArea" localSheetId="5" hidden="1">'PA 6 TA'!$A$1:$Q$21</definedName>
  </definedNames>
  <calcPr calcId="152511"/>
</workbook>
</file>

<file path=xl/calcChain.xml><?xml version="1.0" encoding="utf-8"?>
<calcChain xmlns="http://schemas.openxmlformats.org/spreadsheetml/2006/main">
  <c r="P18" i="5" l="1"/>
  <c r="N18" i="5"/>
  <c r="M18" i="5"/>
  <c r="N17" i="5"/>
  <c r="P17" i="5"/>
  <c r="N57" i="8" l="1"/>
  <c r="P57" i="8"/>
  <c r="R57" i="8"/>
  <c r="M57" i="8"/>
  <c r="N105" i="6" l="1"/>
  <c r="P105" i="6"/>
  <c r="R105" i="6"/>
  <c r="M105" i="6"/>
  <c r="M60" i="3" l="1"/>
  <c r="N20" i="2" l="1"/>
  <c r="P20" i="2"/>
  <c r="R20" i="2"/>
  <c r="M20" i="2"/>
  <c r="N24" i="2" l="1"/>
  <c r="P24" i="2"/>
  <c r="R24" i="2"/>
  <c r="M24" i="2"/>
  <c r="R58" i="8" l="1"/>
  <c r="P58" i="8"/>
  <c r="N58" i="8"/>
  <c r="R40" i="4" l="1"/>
  <c r="P40" i="4"/>
  <c r="N40" i="4"/>
  <c r="M40" i="4"/>
  <c r="R35" i="4" l="1"/>
  <c r="P35" i="4"/>
  <c r="N35" i="4"/>
  <c r="R33" i="4"/>
  <c r="N8" i="6" l="1"/>
  <c r="R8" i="6" l="1"/>
  <c r="P8" i="6"/>
  <c r="P106" i="6" l="1"/>
  <c r="R106" i="6"/>
  <c r="R14" i="2"/>
  <c r="R31" i="4" l="1"/>
  <c r="P31" i="4"/>
  <c r="N31" i="4"/>
  <c r="R28" i="4" l="1"/>
  <c r="P28" i="4"/>
  <c r="N28" i="4"/>
  <c r="N15" i="5" l="1"/>
  <c r="P15" i="5" l="1"/>
  <c r="P16" i="5"/>
  <c r="N16" i="5"/>
  <c r="P14" i="5" l="1"/>
  <c r="N14" i="5"/>
  <c r="P13" i="5"/>
  <c r="N13" i="5"/>
  <c r="M12" i="5"/>
  <c r="P12" i="5" s="1"/>
  <c r="N12" i="5" l="1"/>
  <c r="R25" i="4" l="1"/>
  <c r="P25" i="4"/>
  <c r="N25" i="4"/>
  <c r="R22" i="4"/>
  <c r="P22" i="4"/>
  <c r="N22" i="4"/>
  <c r="M11" i="5" l="1"/>
  <c r="P10" i="5"/>
  <c r="N10" i="5"/>
  <c r="P9" i="5"/>
  <c r="N9" i="5"/>
  <c r="P8" i="5"/>
  <c r="N8" i="5"/>
  <c r="M41" i="4"/>
  <c r="R17" i="4"/>
  <c r="P17" i="4"/>
  <c r="N17" i="4"/>
  <c r="R14" i="4"/>
  <c r="P14" i="4"/>
  <c r="N14" i="4"/>
  <c r="R10" i="4"/>
  <c r="P10" i="4"/>
  <c r="N10" i="4"/>
  <c r="R8" i="4"/>
  <c r="P8" i="4"/>
  <c r="N8" i="4"/>
  <c r="M67" i="3"/>
  <c r="M68" i="3" s="1"/>
  <c r="R65" i="3"/>
  <c r="P65" i="3"/>
  <c r="N65" i="3"/>
  <c r="N67" i="3" s="1"/>
  <c r="R62" i="3"/>
  <c r="P62" i="3"/>
  <c r="P67" i="3" s="1"/>
  <c r="N62" i="3"/>
  <c r="R44" i="3"/>
  <c r="P44" i="3"/>
  <c r="N44" i="3"/>
  <c r="R42" i="3"/>
  <c r="P42" i="3"/>
  <c r="N42" i="3"/>
  <c r="R40" i="3"/>
  <c r="P40" i="3"/>
  <c r="N40" i="3"/>
  <c r="R36" i="3"/>
  <c r="P36" i="3"/>
  <c r="N36" i="3"/>
  <c r="R33" i="3"/>
  <c r="P33" i="3"/>
  <c r="N33" i="3"/>
  <c r="R30" i="3"/>
  <c r="P30" i="3"/>
  <c r="N30" i="3"/>
  <c r="R28" i="3"/>
  <c r="P28" i="3"/>
  <c r="N28" i="3"/>
  <c r="R25" i="3"/>
  <c r="P25" i="3"/>
  <c r="N25" i="3"/>
  <c r="R23" i="3"/>
  <c r="P23" i="3"/>
  <c r="N23" i="3"/>
  <c r="R19" i="3"/>
  <c r="P19" i="3"/>
  <c r="N19" i="3"/>
  <c r="R16" i="3"/>
  <c r="P16" i="3"/>
  <c r="N16" i="3"/>
  <c r="R14" i="3"/>
  <c r="P14" i="3"/>
  <c r="N14" i="3"/>
  <c r="R12" i="3"/>
  <c r="P12" i="3"/>
  <c r="N12" i="3"/>
  <c r="R10" i="3"/>
  <c r="P10" i="3"/>
  <c r="N10" i="3"/>
  <c r="R8" i="3"/>
  <c r="R60" i="3" s="1"/>
  <c r="P8" i="3"/>
  <c r="N8" i="3"/>
  <c r="M25" i="2"/>
  <c r="R10" i="2"/>
  <c r="P10" i="2"/>
  <c r="N10" i="2"/>
  <c r="R8" i="2"/>
  <c r="P8" i="2"/>
  <c r="N60" i="3" l="1"/>
  <c r="P60" i="3"/>
  <c r="R67" i="3"/>
  <c r="N68" i="3"/>
  <c r="R68" i="3"/>
  <c r="P68" i="3"/>
  <c r="P41" i="4"/>
  <c r="R41" i="4"/>
  <c r="N41" i="4"/>
  <c r="N11" i="5"/>
  <c r="P11" i="5"/>
  <c r="N25" i="2"/>
  <c r="P25" i="2"/>
  <c r="R25" i="2"/>
  <c r="N106" i="6"/>
  <c r="M58" i="8"/>
  <c r="M106" i="6"/>
  <c r="N59" i="8" s="1"/>
</calcChain>
</file>

<file path=xl/sharedStrings.xml><?xml version="1.0" encoding="utf-8"?>
<sst xmlns="http://schemas.openxmlformats.org/spreadsheetml/2006/main" count="1639" uniqueCount="685">
  <si>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</si>
  <si>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</si>
  <si>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</si>
  <si>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</si>
  <si>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</si>
  <si>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</si>
  <si>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</si>
  <si>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</si>
  <si>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</si>
  <si>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</si>
  <si>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</si>
  <si>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</si>
  <si>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</si>
  <si>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</si>
  <si>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</si>
  <si>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</si>
  <si>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</si>
  <si>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</si>
  <si>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</si>
  <si>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</si>
  <si>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</si>
  <si>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</si>
  <si>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</si>
  <si>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</si>
  <si>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</si>
  <si>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</si>
  <si>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</si>
  <si>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</si>
  <si>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</si>
  <si>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</si>
  <si>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</si>
  <si>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</si>
  <si>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</si>
  <si>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</si>
  <si>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</si>
  <si>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</si>
  <si>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</si>
  <si>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</si>
  <si>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</si>
  <si>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</si>
  <si>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</si>
  <si>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</si>
  <si>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</si>
  <si>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</si>
  <si>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</si>
  <si>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</si>
  <si>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</si>
  <si>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</si>
  <si>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</si>
  <si>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</si>
  <si>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</si>
  <si>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</si>
  <si>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</si>
  <si>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</si>
  <si>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</si>
  <si>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</si>
  <si>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</si>
  <si>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</si>
  <si>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</si>
  <si>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</si>
  <si>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</si>
  <si>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</si>
  <si>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</si>
  <si>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</si>
  <si>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</si>
  <si>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</si>
  <si>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</si>
  <si>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</si>
  <si>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</si>
  <si>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</si>
  <si>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</si>
  <si>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</si>
  <si>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</si>
  <si>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</si>
  <si>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</si>
  <si>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</si>
  <si>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</si>
  <si>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</si>
  <si>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</si>
  <si>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</si>
  <si>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</si>
  <si>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</si>
  <si>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</si>
  <si>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</si>
  <si>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</si>
  <si>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</si>
  <si>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</si>
  <si>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</si>
  <si>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</si>
  <si>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</si>
  <si>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</si>
  <si>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</si>
  <si>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</si>
  <si>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</si>
  <si>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</si>
  <si>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</si>
  <si>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</si>
  <si>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</si>
  <si>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</si>
  <si>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</si>
  <si>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</si>
  <si>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</si>
  <si>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</si>
  <si>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</si>
  <si>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</si>
  <si>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</si>
  <si>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</si>
  <si>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</si>
  <si>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</si>
  <si>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</si>
  <si>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</si>
  <si>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</si>
  <si>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</si>
  <si>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</si>
  <si>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</si>
  <si>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</si>
  <si>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</si>
  <si>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</si>
  <si>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</si>
  <si>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</si>
  <si>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</si>
  <si>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</si>
  <si>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</si>
  <si>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</si>
  <si>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</si>
  <si>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</si>
  <si>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</si>
  <si>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</si>
  <si>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</si>
  <si>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</si>
  <si>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</si>
  <si>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</si>
  <si>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</si>
  <si>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</si>
  <si>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</si>
  <si>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</si>
  <si>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</si>
  <si>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</si>
  <si>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</si>
  <si>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</si>
  <si>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</si>
  <si>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</si>
  <si>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</si>
  <si>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</si>
  <si>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</si>
  <si>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</si>
  <si>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</si>
  <si>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</si>
  <si>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</si>
  <si>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</si>
  <si>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</si>
  <si>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</si>
  <si>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</si>
  <si>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</si>
  <si>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</si>
  <si>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</si>
  <si>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</si>
  <si>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</si>
  <si>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</si>
  <si>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</si>
  <si>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</si>
  <si>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</si>
  <si>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</si>
  <si>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</si>
  <si>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</si>
  <si>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</si>
  <si>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</si>
  <si>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</si>
  <si>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</si>
  <si>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</si>
  <si>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</si>
  <si>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</si>
  <si>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</si>
  <si>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</si>
  <si>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</si>
  <si>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</si>
  <si>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</si>
  <si>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</si>
  <si>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</si>
  <si>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</si>
  <si>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</si>
  <si>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</si>
  <si>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</si>
  <si>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</si>
  <si>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</si>
  <si>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</si>
  <si>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</si>
  <si>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</si>
  <si>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</si>
  <si>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</si>
  <si>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</si>
  <si>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</si>
  <si>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</si>
  <si>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</si>
  <si>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</si>
  <si>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</si>
  <si>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</si>
  <si>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18.02.2018</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</si>
  <si>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</si>
  <si>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</si>
  <si>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</si>
  <si>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</si>
  <si>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</si>
  <si>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</si>
  <si>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</si>
  <si>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</si>
  <si>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</si>
  <si>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</si>
  <si>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</si>
  <si>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</si>
  <si>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</si>
  <si>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</si>
  <si>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</si>
  <si>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</si>
  <si>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</si>
  <si>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</si>
  <si>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</si>
  <si>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</si>
  <si>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</si>
  <si>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</si>
  <si>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</si>
  <si>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</si>
  <si>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</si>
  <si>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</si>
  <si>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</si>
  <si>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Asociation for Development of the Business Environment Oltenia - ADMAO</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</si>
  <si>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</si>
  <si>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</si>
  <si>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</si>
  <si>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</si>
  <si>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</si>
  <si>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</si>
  <si>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</si>
  <si>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</si>
  <si>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</si>
  <si>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</si>
  <si>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</si>
  <si>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</si>
  <si>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</si>
  <si>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</si>
  <si>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</si>
  <si>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</si>
  <si>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</si>
  <si>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</si>
  <si>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</si>
  <si>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</si>
  <si>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</si>
  <si>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</si>
  <si>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</si>
  <si>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</si>
  <si>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</si>
  <si>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</si>
  <si>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</si>
  <si>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</si>
  <si>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</si>
  <si>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</si>
  <si>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</si>
  <si>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</si>
  <si>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</si>
  <si>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</si>
  <si>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</si>
  <si>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</si>
  <si>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</si>
  <si>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</si>
  <si>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</si>
  <si>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</si>
  <si>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</si>
  <si>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</si>
  <si>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</si>
  <si>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</si>
  <si>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</si>
  <si>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</si>
  <si>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</si>
  <si>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</si>
  <si>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</si>
  <si>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</si>
  <si>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</si>
  <si>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</si>
  <si>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</si>
  <si>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</si>
  <si>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</si>
  <si>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</si>
  <si>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MRDPAEF (Managing Authority)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</si>
  <si>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</si>
  <si>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</si>
  <si>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</si>
  <si>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</si>
  <si>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</si>
  <si>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</si>
  <si>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</si>
  <si>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</si>
  <si>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</si>
  <si>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</si>
  <si>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</si>
  <si>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</si>
  <si>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</si>
  <si>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</si>
  <si>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</si>
  <si>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</si>
  <si>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</si>
  <si>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</si>
  <si>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</si>
  <si>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</si>
  <si>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</si>
  <si>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</si>
  <si>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</si>
  <si>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</si>
  <si>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</si>
  <si>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</si>
  <si>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</si>
  <si>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</si>
  <si>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</si>
  <si>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</si>
  <si>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</si>
  <si>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</si>
  <si>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</si>
  <si>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</si>
  <si>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</si>
  <si>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</si>
  <si>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</si>
  <si>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</si>
  <si>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</si>
  <si>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</si>
  <si>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</si>
  <si>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</si>
  <si>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Last update: 29.03.2017</t>
  </si>
  <si>
    <t>15.2.1.104</t>
  </si>
  <si>
    <t>The Bridges of Time: An Integrated Approach for Improving the Sustainable Use of Nikopol -Turnu Magurele Cross – 
Border Cultural Heritage</t>
  </si>
  <si>
    <t>31.03.2017</t>
  </si>
  <si>
    <t>30.07.2019</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</si>
  <si>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</si>
  <si>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</si>
  <si>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</si>
  <si>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</si>
  <si>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</si>
  <si>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</si>
  <si>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</si>
  <si>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</si>
  <si>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</si>
  <si>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</si>
  <si>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</si>
  <si>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</si>
  <si>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</si>
  <si>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</si>
  <si>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</si>
  <si>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</si>
  <si>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</si>
  <si>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</si>
  <si>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</si>
  <si>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</si>
  <si>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</si>
  <si>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</si>
  <si>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</si>
  <si>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</si>
  <si>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</si>
  <si>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</si>
  <si>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</si>
  <si>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</si>
  <si>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</si>
  <si>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</si>
  <si>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</si>
  <si>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</si>
  <si>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</si>
  <si>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</si>
  <si>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</si>
  <si>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</si>
  <si>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</si>
  <si>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</si>
  <si>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</si>
  <si>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</si>
  <si>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</si>
  <si>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</si>
  <si>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</si>
  <si>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</si>
  <si>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</si>
  <si>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</si>
  <si>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</si>
  <si>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</si>
  <si>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</si>
  <si>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</si>
  <si>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</si>
  <si>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</si>
  <si>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</si>
  <si>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</si>
  <si>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</si>
  <si>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</si>
  <si>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</si>
  <si>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</si>
  <si>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</si>
  <si>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</si>
  <si>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</si>
  <si>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</si>
  <si>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</si>
  <si>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Ruse Regional Administration</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</si>
  <si>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</si>
  <si>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</si>
  <si>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</si>
  <si>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</si>
  <si>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</si>
  <si>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</si>
  <si>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</si>
  <si>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</si>
  <si>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</si>
  <si>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</si>
  <si>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</si>
  <si>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</si>
  <si>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</si>
  <si>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</si>
  <si>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</si>
  <si>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</si>
  <si>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</si>
  <si>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</si>
  <si>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</si>
  <si>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</si>
  <si>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</si>
  <si>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</si>
  <si>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</si>
  <si>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</si>
  <si>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</si>
  <si>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</si>
  <si>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</si>
  <si>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</si>
  <si>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</si>
  <si>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</si>
  <si>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t>Ruse District Administration</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</si>
  <si>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</si>
  <si>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</si>
  <si>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</si>
  <si>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</si>
  <si>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</si>
  <si>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</si>
  <si>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</si>
  <si>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</si>
  <si>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</si>
  <si>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</si>
  <si>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</si>
  <si>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</si>
  <si>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</si>
  <si>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</si>
  <si>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</si>
  <si>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</si>
  <si>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</si>
  <si>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</si>
  <si>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</si>
  <si>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</si>
  <si>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</si>
  <si>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Regional Inspectorate of Education - Dobrich</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</si>
  <si>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</si>
  <si>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</si>
  <si>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</si>
  <si>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</si>
  <si>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</si>
  <si>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</si>
  <si>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</si>
  <si>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</si>
  <si>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</si>
  <si>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</si>
  <si>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</si>
  <si>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</si>
  <si>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</si>
  <si>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</si>
  <si>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</si>
  <si>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</si>
  <si>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</si>
  <si>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</si>
  <si>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</si>
  <si>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</si>
  <si>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</si>
  <si>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</si>
  <si>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</si>
  <si>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</si>
  <si>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</si>
  <si>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</si>
  <si>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</si>
  <si>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</si>
  <si>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</si>
  <si>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</si>
  <si>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</si>
  <si>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</si>
  <si>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</si>
  <si>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</si>
  <si>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</si>
  <si>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</si>
  <si>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</si>
  <si>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</si>
  <si>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</si>
  <si>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</si>
  <si>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</si>
  <si>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</si>
  <si>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</si>
  <si>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</si>
  <si>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</si>
  <si>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</si>
  <si>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</si>
  <si>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</si>
  <si>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</si>
  <si>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</si>
  <si>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</si>
  <si>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</si>
  <si>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</si>
  <si>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</si>
  <si>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</si>
  <si>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</si>
  <si>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</si>
  <si>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</si>
  <si>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</si>
  <si>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</si>
  <si>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</si>
  <si>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</si>
  <si>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</si>
  <si>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</si>
  <si>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</si>
  <si>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</si>
  <si>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</si>
  <si>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</si>
  <si>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</si>
  <si>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</si>
  <si>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</si>
  <si>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</si>
  <si>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</si>
  <si>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</si>
  <si>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</si>
  <si>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</si>
  <si>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</si>
  <si>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</si>
  <si>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</si>
  <si>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</si>
  <si>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</si>
  <si>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</si>
  <si>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</si>
  <si>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</si>
  <si>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</si>
  <si>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</si>
  <si>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</si>
  <si>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</si>
  <si>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</si>
  <si>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</si>
  <si>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</si>
  <si>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</si>
  <si>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</si>
  <si>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</si>
  <si>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Last update: 08.06.2017</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</si>
  <si>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</si>
  <si>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</si>
  <si>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</si>
  <si>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</si>
  <si>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</si>
  <si>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</si>
  <si>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</si>
  <si>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</si>
  <si>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</si>
  <si>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</si>
  <si>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</si>
  <si>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</si>
  <si>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</si>
  <si>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</si>
  <si>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</si>
  <si>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</si>
  <si>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</si>
  <si>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</si>
  <si>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</si>
  <si>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</si>
  <si>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</si>
  <si>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</si>
  <si>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</si>
  <si>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</si>
  <si>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</si>
  <si>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</si>
  <si>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</si>
  <si>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</si>
  <si>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</si>
  <si>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</si>
  <si>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</si>
  <si>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</si>
  <si>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</si>
  <si>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</si>
  <si>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</si>
  <si>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</si>
  <si>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</si>
  <si>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</si>
  <si>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</si>
  <si>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</si>
  <si>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</si>
  <si>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</si>
  <si>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</si>
  <si>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</si>
  <si>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</si>
  <si>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</si>
  <si>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</si>
  <si>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</si>
  <si>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</si>
  <si>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</si>
  <si>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</si>
  <si>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</si>
  <si>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</si>
  <si>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</si>
  <si>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</si>
  <si>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</si>
  <si>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</si>
  <si>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</si>
  <si>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</si>
  <si>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</si>
  <si>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</si>
  <si>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</si>
  <si>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</si>
  <si>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</si>
  <si>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</si>
  <si>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</si>
  <si>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</si>
  <si>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</si>
  <si>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</si>
  <si>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</si>
  <si>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</si>
  <si>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</si>
  <si>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</si>
  <si>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</si>
  <si>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</si>
  <si>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</si>
  <si>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</si>
  <si>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</si>
  <si>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</si>
  <si>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</si>
  <si>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</si>
  <si>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</si>
  <si>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</si>
  <si>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</si>
  <si>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</si>
  <si>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</si>
  <si>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</si>
  <si>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</si>
  <si>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</si>
  <si>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</si>
  <si>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</si>
  <si>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</si>
  <si>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</si>
  <si>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</si>
  <si>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</si>
  <si>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</si>
  <si>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</si>
  <si>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</si>
  <si>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</si>
  <si>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</si>
  <si>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</si>
  <si>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</si>
  <si>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</si>
  <si>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</si>
  <si>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</si>
  <si>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</si>
  <si>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</si>
  <si>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</si>
  <si>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</si>
  <si>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</si>
  <si>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</si>
  <si>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</si>
  <si>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</si>
  <si>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</si>
  <si>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</si>
  <si>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</si>
  <si>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</si>
  <si>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</si>
  <si>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Last update: 28.08.2017</t>
  </si>
  <si>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</si>
  <si>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</si>
  <si>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</si>
  <si>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</si>
  <si>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</si>
  <si>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</si>
  <si>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</si>
  <si>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</si>
  <si>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</si>
  <si>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</si>
  <si>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</si>
  <si>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</si>
  <si>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Last update: 11.09.2017</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</si>
  <si>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</si>
  <si>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</si>
  <si>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</si>
  <si>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</si>
  <si>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</si>
  <si>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Last update: 17.10.2017</t>
  </si>
  <si>
    <t>ROBG 317</t>
  </si>
  <si>
    <t>Financing SAgreement for the activities of the National Authority regarding the implementation of Interreg V-A Romania-Bulgaria Programme</t>
  </si>
  <si>
    <r>
      <rPr>
        <b/>
        <sz val="11"/>
        <rFont val="Trebuchet MS"/>
        <family val="2"/>
      </rPr>
      <t>Objective:</t>
    </r>
    <r>
      <rPr>
        <sz val="11"/>
        <rFont val="Trebuchet MS"/>
        <family val="2"/>
      </rPr>
      <t xml:space="preserve"> ensuring the implementation of Interreg V-A Romania-Bulgaria Programme</t>
    </r>
  </si>
  <si>
    <t>MRDPW (National Authority)</t>
  </si>
  <si>
    <t>Last update: 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</si>
</sst>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3"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cellStyleXfs>
  <cellXfs count="298">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0" fontId="3" fillId="3" borderId="9" xfId="1" applyFont="1" applyFill="1" applyBorder="1" applyAlignment="1">
      <alignment horizontal="left" vertical="top"/>
    </xf>
    <xf numFmtId="1" fontId="3" fillId="3" borderId="10"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4" fillId="3" borderId="9" xfId="1" applyFont="1" applyFill="1" applyBorder="1" applyAlignment="1">
      <alignment horizontal="center" vertical="center"/>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23"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6" xfId="1" applyFont="1" applyFill="1" applyBorder="1" applyAlignment="1">
      <alignment horizontal="center" vertical="center" wrapText="1"/>
    </xf>
    <xf numFmtId="9" fontId="3" fillId="3" borderId="16" xfId="2"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4" fillId="3" borderId="16" xfId="1" applyFont="1" applyFill="1" applyBorder="1" applyAlignment="1">
      <alignment horizontal="center" vertical="center"/>
    </xf>
    <xf numFmtId="0" fontId="3" fillId="3" borderId="16" xfId="1" applyFont="1" applyFill="1" applyBorder="1" applyAlignment="1">
      <alignment vertical="top" wrapText="1"/>
    </xf>
    <xf numFmtId="0" fontId="1" fillId="0" borderId="9" xfId="1" applyBorder="1" applyAlignment="1">
      <alignment horizontal="center" vertical="center"/>
    </xf>
    <xf numFmtId="0" fontId="4"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12" fillId="0" borderId="9" xfId="0" applyFont="1" applyFill="1" applyBorder="1" applyAlignment="1">
      <alignmen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21"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3" fillId="3" borderId="10" xfId="1" applyFont="1" applyFill="1" applyBorder="1" applyAlignment="1">
      <alignment horizontal="left" vertical="top"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16" xfId="2" applyFont="1" applyFill="1" applyBorder="1" applyAlignment="1">
      <alignment horizontal="center" vertical="center" wrapText="1"/>
    </xf>
    <xf numFmtId="9" fontId="3" fillId="3" borderId="21" xfId="2" applyFont="1" applyFill="1" applyBorder="1" applyAlignment="1">
      <alignment horizontal="center" vertical="center" wrapText="1"/>
    </xf>
    <xf numFmtId="9" fontId="3" fillId="3" borderId="10" xfId="2"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2"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0" borderId="9" xfId="0" applyFont="1" applyFill="1" applyBorder="1" applyAlignment="1">
      <alignment horizontal="center" vertical="center"/>
    </xf>
    <xf numFmtId="0" fontId="2"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9" fontId="3" fillId="0" borderId="31" xfId="2" applyFont="1" applyFill="1" applyBorder="1" applyAlignment="1">
      <alignment horizontal="center" vertical="center" wrapText="1"/>
    </xf>
    <xf numFmtId="9" fontId="3" fillId="0" borderId="30" xfId="2" applyFont="1" applyFill="1" applyBorder="1" applyAlignment="1">
      <alignment horizontal="center" vertical="center" wrapText="1"/>
    </xf>
    <xf numFmtId="9" fontId="3" fillId="0" borderId="32" xfId="2" applyFont="1" applyFill="1" applyBorder="1" applyAlignment="1">
      <alignment horizontal="center" vertical="center"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1" fillId="3" borderId="9" xfId="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9" xfId="1" applyFont="1" applyFill="1" applyBorder="1" applyAlignment="1">
      <alignment horizontal="left" vertical="top" wrapText="1"/>
    </xf>
    <xf numFmtId="0" fontId="2" fillId="3" borderId="21" xfId="1" applyFont="1" applyFill="1" applyBorder="1" applyAlignment="1">
      <alignment horizontal="left" vertical="top" wrapText="1"/>
    </xf>
    <xf numFmtId="0" fontId="2" fillId="3" borderId="10"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1" fillId="3" borderId="16" xfId="1" applyFill="1" applyBorder="1" applyAlignment="1">
      <alignment horizontal="center" vertical="center"/>
    </xf>
    <xf numFmtId="0" fontId="1" fillId="3" borderId="21" xfId="1" applyFill="1" applyBorder="1" applyAlignment="1">
      <alignment horizontal="center" vertical="center"/>
    </xf>
    <xf numFmtId="0" fontId="1" fillId="3" borderId="10" xfId="1" applyFill="1" applyBorder="1" applyAlignment="1">
      <alignment horizontal="center" vertical="center"/>
    </xf>
    <xf numFmtId="0" fontId="3" fillId="3" borderId="21" xfId="1" applyFont="1" applyFill="1" applyBorder="1" applyAlignment="1">
      <alignment horizontal="left" vertical="center" wrapText="1"/>
    </xf>
    <xf numFmtId="0" fontId="1" fillId="3" borderId="15" xfId="1" applyFill="1" applyBorder="1" applyAlignment="1">
      <alignment horizontal="center" vertical="center"/>
    </xf>
    <xf numFmtId="0" fontId="1" fillId="3" borderId="18" xfId="1" applyFill="1" applyBorder="1" applyAlignment="1">
      <alignment horizontal="center" vertical="center"/>
    </xf>
    <xf numFmtId="0" fontId="1" fillId="3" borderId="20" xfId="1" applyFill="1" applyBorder="1" applyAlignment="1">
      <alignment horizontal="center" vertical="center"/>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9" fontId="3" fillId="3" borderId="31" xfId="2" applyFont="1" applyFill="1" applyBorder="1" applyAlignment="1">
      <alignment horizontal="center" vertical="center" wrapText="1"/>
    </xf>
    <xf numFmtId="9" fontId="3" fillId="3" borderId="32" xfId="2" applyFont="1" applyFill="1" applyBorder="1" applyAlignment="1">
      <alignment horizontal="center" vertical="center" wrapText="1"/>
    </xf>
    <xf numFmtId="9" fontId="3" fillId="3" borderId="30" xfId="2" applyFont="1" applyFill="1" applyBorder="1" applyAlignment="1">
      <alignment horizontal="center" vertical="center" wrapText="1"/>
    </xf>
    <xf numFmtId="4" fontId="3" fillId="3" borderId="16" xfId="1" applyNumberFormat="1" applyFont="1" applyFill="1" applyBorder="1" applyAlignment="1">
      <alignment horizontal="center" vertical="center"/>
    </xf>
    <xf numFmtId="4" fontId="3" fillId="3" borderId="21" xfId="1" applyNumberFormat="1" applyFont="1" applyFill="1" applyBorder="1" applyAlignment="1">
      <alignment horizontal="center" vertical="center"/>
    </xf>
    <xf numFmtId="4" fontId="3" fillId="3" borderId="10" xfId="1" applyNumberFormat="1" applyFont="1" applyFill="1" applyBorder="1" applyAlignment="1">
      <alignment horizontal="center" vertical="center"/>
    </xf>
    <xf numFmtId="0" fontId="3" fillId="3" borderId="16"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2" fillId="0" borderId="0" xfId="1" applyFont="1" applyAlignment="1">
      <alignment horizontal="left"/>
    </xf>
    <xf numFmtId="0" fontId="3" fillId="0" borderId="0" xfId="1" applyFont="1" applyAlignment="1">
      <alignment horizontal="left"/>
    </xf>
    <xf numFmtId="1" fontId="3" fillId="3" borderId="21" xfId="1" applyNumberFormat="1" applyFont="1" applyFill="1" applyBorder="1" applyAlignment="1">
      <alignment horizontal="center" vertical="center" wrapText="1"/>
    </xf>
    <xf numFmtId="0" fontId="6"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4" fontId="3" fillId="3" borderId="16" xfId="1" applyNumberFormat="1" applyFont="1" applyFill="1" applyBorder="1" applyAlignment="1">
      <alignment vertical="center" wrapText="1"/>
    </xf>
    <xf numFmtId="4" fontId="3" fillId="3" borderId="21"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3" fontId="2" fillId="3" borderId="16"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14" fontId="3" fillId="3" borderId="21" xfId="1" applyNumberFormat="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164" fontId="12" fillId="0" borderId="9" xfId="5" applyFont="1" applyFill="1" applyBorder="1" applyAlignment="1">
      <alignment vertical="center" wrapText="1"/>
    </xf>
    <xf numFmtId="14"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21"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164" fontId="3" fillId="3" borderId="16" xfId="4" applyFont="1" applyFill="1" applyBorder="1" applyAlignment="1">
      <alignment horizontal="center" vertical="center"/>
    </xf>
    <xf numFmtId="164" fontId="3" fillId="3" borderId="10" xfId="4"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164" fontId="12" fillId="0" borderId="21" xfId="5"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3" fontId="2" fillId="3" borderId="9" xfId="1" applyNumberFormat="1" applyFont="1" applyFill="1" applyBorder="1" applyAlignment="1">
      <alignment horizontal="center" vertical="center"/>
    </xf>
    <xf numFmtId="0" fontId="2" fillId="2" borderId="34"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6">
    <cellStyle name="Comma" xfId="4" builtinId="3"/>
    <cellStyle name="Comma 2" xfId="5"/>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s>
    <sheetDataSet>
      <sheetData sheetId="0"/>
      <sheetData sheetId="1"/>
      <sheetData sheetId="2"/>
      <sheetData sheetId="3">
        <row r="9">
          <cell r="H9">
            <v>1548800</v>
          </cell>
        </row>
        <row r="10">
          <cell r="H10">
            <v>374608</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zoomScaleSheetLayoutView="100" zoomScalePageLayoutView="82" workbookViewId="0">
      <selection sqref="A1:A2"/>
    </sheetView>
  </sheetViews>
  <sheetFormatPr defaultRowHeight="12.75" x14ac:dyDescent="0.2"/>
  <cols>
    <col min="1" max="1" width="11.28515625" style="2" customWidth="1"/>
    <col min="2" max="2" width="19.42578125" style="2" customWidth="1"/>
    <col min="3" max="3" width="38.85546875" style="22" customWidth="1"/>
    <col min="4" max="4" width="34" style="23" customWidth="1"/>
    <col min="5" max="5" width="22.5703125" style="2" customWidth="1"/>
    <col min="6" max="6" width="13.5703125" style="2" customWidth="1"/>
    <col min="7" max="7" width="14.140625" style="2" customWidth="1"/>
    <col min="8" max="8" width="15.7109375"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85" t="s">
        <v>0</v>
      </c>
      <c r="B1" s="187" t="s">
        <v>1</v>
      </c>
      <c r="C1" s="132" t="s">
        <v>2</v>
      </c>
      <c r="D1" s="132" t="s">
        <v>3</v>
      </c>
      <c r="E1" s="132" t="s">
        <v>4</v>
      </c>
      <c r="F1" s="132" t="s">
        <v>5</v>
      </c>
      <c r="G1" s="132" t="s">
        <v>6</v>
      </c>
      <c r="H1" s="132" t="s">
        <v>626</v>
      </c>
      <c r="I1" s="132" t="s">
        <v>7</v>
      </c>
      <c r="J1" s="187" t="s">
        <v>8</v>
      </c>
      <c r="K1" s="187" t="s">
        <v>9</v>
      </c>
      <c r="L1" s="187" t="s">
        <v>10</v>
      </c>
      <c r="M1" s="182" t="s">
        <v>11</v>
      </c>
      <c r="N1" s="183"/>
      <c r="O1" s="183"/>
      <c r="P1" s="183"/>
      <c r="Q1" s="183"/>
      <c r="R1" s="184"/>
      <c r="S1" s="1"/>
    </row>
    <row r="2" spans="1:19" ht="81" customHeight="1" x14ac:dyDescent="0.2">
      <c r="A2" s="186"/>
      <c r="B2" s="188"/>
      <c r="C2" s="133"/>
      <c r="D2" s="133"/>
      <c r="E2" s="133"/>
      <c r="F2" s="133"/>
      <c r="G2" s="133"/>
      <c r="H2" s="133"/>
      <c r="I2" s="133"/>
      <c r="J2" s="188"/>
      <c r="K2" s="188"/>
      <c r="L2" s="18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119" t="s">
        <v>627</v>
      </c>
      <c r="I3" s="6" t="s">
        <v>26</v>
      </c>
      <c r="J3" s="3" t="s">
        <v>27</v>
      </c>
      <c r="K3" s="3" t="s">
        <v>28</v>
      </c>
      <c r="L3" s="3" t="s">
        <v>29</v>
      </c>
      <c r="M3" s="3" t="s">
        <v>30</v>
      </c>
      <c r="N3" s="3" t="s">
        <v>31</v>
      </c>
      <c r="O3" s="3" t="s">
        <v>32</v>
      </c>
      <c r="P3" s="3" t="s">
        <v>33</v>
      </c>
      <c r="Q3" s="3" t="s">
        <v>34</v>
      </c>
      <c r="R3" s="3" t="s">
        <v>35</v>
      </c>
      <c r="S3" s="7" t="s">
        <v>36</v>
      </c>
    </row>
    <row r="4" spans="1:19" ht="69.75" customHeight="1" x14ac:dyDescent="0.2">
      <c r="A4" s="5" t="s">
        <v>37</v>
      </c>
      <c r="B4" s="3" t="s">
        <v>38</v>
      </c>
      <c r="C4" s="6" t="s">
        <v>39</v>
      </c>
      <c r="D4" s="6" t="s">
        <v>40</v>
      </c>
      <c r="E4" s="6" t="s">
        <v>41</v>
      </c>
      <c r="F4" s="6" t="s">
        <v>42</v>
      </c>
      <c r="G4" s="6" t="s">
        <v>43</v>
      </c>
      <c r="H4" s="119" t="s">
        <v>672</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customHeight="1" x14ac:dyDescent="0.25">
      <c r="A6" s="189" t="s">
        <v>55</v>
      </c>
      <c r="B6" s="190"/>
      <c r="C6" s="190"/>
      <c r="D6" s="190"/>
      <c r="E6" s="190"/>
      <c r="F6" s="190"/>
      <c r="G6" s="190"/>
      <c r="H6" s="190"/>
      <c r="I6" s="190"/>
      <c r="J6" s="190"/>
      <c r="K6" s="190"/>
      <c r="L6" s="190"/>
      <c r="M6" s="190"/>
      <c r="N6" s="190"/>
      <c r="O6" s="190"/>
      <c r="P6" s="190"/>
      <c r="Q6" s="190"/>
      <c r="R6" s="190"/>
      <c r="S6" s="191"/>
    </row>
    <row r="7" spans="1:19" ht="24.75" customHeight="1" x14ac:dyDescent="0.25">
      <c r="A7" s="163" t="s">
        <v>56</v>
      </c>
      <c r="B7" s="164"/>
      <c r="C7" s="164"/>
      <c r="D7" s="164"/>
      <c r="E7" s="164"/>
      <c r="F7" s="164"/>
      <c r="G7" s="164"/>
      <c r="H7" s="164"/>
      <c r="I7" s="164"/>
      <c r="J7" s="164"/>
      <c r="K7" s="164"/>
      <c r="L7" s="164"/>
      <c r="M7" s="164"/>
      <c r="N7" s="164"/>
      <c r="O7" s="164"/>
      <c r="P7" s="164"/>
      <c r="Q7" s="164"/>
      <c r="R7" s="164"/>
      <c r="S7" s="192"/>
    </row>
    <row r="8" spans="1:19" ht="51.75" customHeight="1" x14ac:dyDescent="0.2">
      <c r="A8" s="148">
        <v>1</v>
      </c>
      <c r="B8" s="151" t="s">
        <v>57</v>
      </c>
      <c r="C8" s="154" t="s">
        <v>58</v>
      </c>
      <c r="D8" s="157" t="s">
        <v>59</v>
      </c>
      <c r="E8" s="134">
        <v>24</v>
      </c>
      <c r="F8" s="134" t="s">
        <v>60</v>
      </c>
      <c r="G8" s="134" t="s">
        <v>61</v>
      </c>
      <c r="H8" s="134" t="s">
        <v>629</v>
      </c>
      <c r="I8" s="10" t="s">
        <v>62</v>
      </c>
      <c r="J8" s="11" t="s">
        <v>63</v>
      </c>
      <c r="K8" s="11" t="s">
        <v>64</v>
      </c>
      <c r="L8" s="176">
        <v>44</v>
      </c>
      <c r="M8" s="151">
        <v>1428765.73</v>
      </c>
      <c r="N8" s="151">
        <v>1214450.8700000001</v>
      </c>
      <c r="O8" s="170">
        <v>0.85</v>
      </c>
      <c r="P8" s="151">
        <f>M8*13%</f>
        <v>185739.54490000001</v>
      </c>
      <c r="Q8" s="170">
        <v>0.13</v>
      </c>
      <c r="R8" s="151">
        <f>M8*2%</f>
        <v>28575.314600000002</v>
      </c>
      <c r="S8" s="173">
        <v>0.02</v>
      </c>
    </row>
    <row r="9" spans="1:19" ht="78.75" customHeight="1" x14ac:dyDescent="0.2">
      <c r="A9" s="150"/>
      <c r="B9" s="153"/>
      <c r="C9" s="156"/>
      <c r="D9" s="159"/>
      <c r="E9" s="135"/>
      <c r="F9" s="135"/>
      <c r="G9" s="135"/>
      <c r="H9" s="135"/>
      <c r="I9" s="12" t="s">
        <v>65</v>
      </c>
      <c r="J9" s="11" t="s">
        <v>66</v>
      </c>
      <c r="K9" s="11" t="s">
        <v>67</v>
      </c>
      <c r="L9" s="178"/>
      <c r="M9" s="153"/>
      <c r="N9" s="153"/>
      <c r="O9" s="172"/>
      <c r="P9" s="153"/>
      <c r="Q9" s="172"/>
      <c r="R9" s="153"/>
      <c r="S9" s="175"/>
    </row>
    <row r="10" spans="1:19" ht="75" customHeight="1" x14ac:dyDescent="0.2">
      <c r="A10" s="148">
        <v>2</v>
      </c>
      <c r="B10" s="151" t="s">
        <v>68</v>
      </c>
      <c r="C10" s="154" t="s">
        <v>69</v>
      </c>
      <c r="D10" s="157" t="s">
        <v>70</v>
      </c>
      <c r="E10" s="13"/>
      <c r="F10" s="137">
        <v>42402</v>
      </c>
      <c r="G10" s="134" t="s">
        <v>72</v>
      </c>
      <c r="H10" s="134" t="s">
        <v>629</v>
      </c>
      <c r="I10" s="10" t="s">
        <v>73</v>
      </c>
      <c r="J10" s="11" t="s">
        <v>63</v>
      </c>
      <c r="K10" s="11" t="s">
        <v>74</v>
      </c>
      <c r="L10" s="176">
        <v>44</v>
      </c>
      <c r="M10" s="151">
        <v>762085.72</v>
      </c>
      <c r="N10" s="151">
        <f>M10*85%</f>
        <v>647772.86199999996</v>
      </c>
      <c r="O10" s="170">
        <v>0.85</v>
      </c>
      <c r="P10" s="151">
        <f>M10*13%</f>
        <v>99071.143599999996</v>
      </c>
      <c r="Q10" s="170">
        <v>0.13</v>
      </c>
      <c r="R10" s="151">
        <f>M10*2%</f>
        <v>15241.714399999999</v>
      </c>
      <c r="S10" s="173">
        <v>0.02</v>
      </c>
    </row>
    <row r="11" spans="1:19" ht="73.5" customHeight="1" x14ac:dyDescent="0.2">
      <c r="A11" s="149"/>
      <c r="B11" s="152"/>
      <c r="C11" s="155"/>
      <c r="D11" s="158"/>
      <c r="E11" s="14">
        <v>24</v>
      </c>
      <c r="F11" s="136"/>
      <c r="G11" s="136"/>
      <c r="H11" s="136"/>
      <c r="I11" s="10" t="s">
        <v>75</v>
      </c>
      <c r="J11" s="11" t="s">
        <v>66</v>
      </c>
      <c r="K11" s="11" t="s">
        <v>67</v>
      </c>
      <c r="L11" s="177"/>
      <c r="M11" s="152"/>
      <c r="N11" s="152"/>
      <c r="O11" s="171"/>
      <c r="P11" s="152"/>
      <c r="Q11" s="171"/>
      <c r="R11" s="152"/>
      <c r="S11" s="174"/>
    </row>
    <row r="12" spans="1:19" ht="72.75" customHeight="1" x14ac:dyDescent="0.2">
      <c r="A12" s="149"/>
      <c r="B12" s="152"/>
      <c r="C12" s="155"/>
      <c r="D12" s="158"/>
      <c r="E12" s="14"/>
      <c r="F12" s="136"/>
      <c r="G12" s="136"/>
      <c r="H12" s="136"/>
      <c r="I12" s="10" t="s">
        <v>76</v>
      </c>
      <c r="J12" s="11" t="s">
        <v>66</v>
      </c>
      <c r="K12" s="11" t="s">
        <v>67</v>
      </c>
      <c r="L12" s="177"/>
      <c r="M12" s="152"/>
      <c r="N12" s="152"/>
      <c r="O12" s="171"/>
      <c r="P12" s="152"/>
      <c r="Q12" s="171"/>
      <c r="R12" s="152"/>
      <c r="S12" s="174"/>
    </row>
    <row r="13" spans="1:19" ht="42" customHeight="1" x14ac:dyDescent="0.2">
      <c r="A13" s="150"/>
      <c r="B13" s="153"/>
      <c r="C13" s="156"/>
      <c r="D13" s="159"/>
      <c r="E13" s="15"/>
      <c r="F13" s="135"/>
      <c r="G13" s="135"/>
      <c r="H13" s="135"/>
      <c r="I13" s="12" t="s">
        <v>77</v>
      </c>
      <c r="J13" s="11" t="s">
        <v>63</v>
      </c>
      <c r="K13" s="11" t="s">
        <v>74</v>
      </c>
      <c r="L13" s="178"/>
      <c r="M13" s="153"/>
      <c r="N13" s="153"/>
      <c r="O13" s="172"/>
      <c r="P13" s="153"/>
      <c r="Q13" s="172"/>
      <c r="R13" s="153"/>
      <c r="S13" s="175"/>
    </row>
    <row r="14" spans="1:19" ht="66" customHeight="1" x14ac:dyDescent="0.2">
      <c r="A14" s="134">
        <v>3</v>
      </c>
      <c r="B14" s="151" t="s">
        <v>283</v>
      </c>
      <c r="C14" s="180" t="s">
        <v>284</v>
      </c>
      <c r="D14" s="179" t="s">
        <v>289</v>
      </c>
      <c r="E14" s="134">
        <v>24</v>
      </c>
      <c r="F14" s="137">
        <v>42781</v>
      </c>
      <c r="G14" s="137">
        <v>43510</v>
      </c>
      <c r="H14" s="137" t="s">
        <v>629</v>
      </c>
      <c r="I14" s="12" t="s">
        <v>285</v>
      </c>
      <c r="J14" s="65" t="s">
        <v>128</v>
      </c>
      <c r="K14" s="65" t="s">
        <v>288</v>
      </c>
      <c r="L14" s="176">
        <v>34</v>
      </c>
      <c r="M14" s="151">
        <v>4532577.37</v>
      </c>
      <c r="N14" s="151">
        <v>3852690.77</v>
      </c>
      <c r="O14" s="170">
        <v>0.85</v>
      </c>
      <c r="P14" s="151">
        <v>589235.05000000005</v>
      </c>
      <c r="Q14" s="170">
        <v>0.13</v>
      </c>
      <c r="R14" s="151">
        <f>S14*M14</f>
        <v>90651.54740000001</v>
      </c>
      <c r="S14" s="170">
        <v>0.02</v>
      </c>
    </row>
    <row r="15" spans="1:19" ht="42" customHeight="1" x14ac:dyDescent="0.2">
      <c r="A15" s="135"/>
      <c r="B15" s="153"/>
      <c r="C15" s="181"/>
      <c r="D15" s="159"/>
      <c r="E15" s="135"/>
      <c r="F15" s="135"/>
      <c r="G15" s="135"/>
      <c r="H15" s="138"/>
      <c r="I15" s="12" t="s">
        <v>287</v>
      </c>
      <c r="J15" s="65" t="s">
        <v>152</v>
      </c>
      <c r="K15" s="65" t="s">
        <v>64</v>
      </c>
      <c r="L15" s="178"/>
      <c r="M15" s="153"/>
      <c r="N15" s="153"/>
      <c r="O15" s="172"/>
      <c r="P15" s="153"/>
      <c r="Q15" s="172"/>
      <c r="R15" s="153"/>
      <c r="S15" s="172"/>
    </row>
    <row r="16" spans="1:19" ht="58.15" customHeight="1" x14ac:dyDescent="0.2">
      <c r="A16" s="134">
        <v>4</v>
      </c>
      <c r="B16" s="193" t="s">
        <v>312</v>
      </c>
      <c r="C16" s="196" t="s">
        <v>313</v>
      </c>
      <c r="D16" s="195" t="s">
        <v>317</v>
      </c>
      <c r="E16" s="134">
        <v>36</v>
      </c>
      <c r="F16" s="137">
        <v>42815</v>
      </c>
      <c r="G16" s="137">
        <v>43910</v>
      </c>
      <c r="H16" s="137" t="s">
        <v>629</v>
      </c>
      <c r="I16" s="12" t="s">
        <v>314</v>
      </c>
      <c r="J16" s="73" t="s">
        <v>128</v>
      </c>
      <c r="K16" s="73" t="s">
        <v>90</v>
      </c>
      <c r="L16" s="176">
        <v>34</v>
      </c>
      <c r="M16" s="151">
        <v>7937427.4100000001</v>
      </c>
      <c r="N16" s="151">
        <v>6746813.2999999998</v>
      </c>
      <c r="O16" s="170">
        <v>0.85</v>
      </c>
      <c r="P16" s="151">
        <v>1031865.56</v>
      </c>
      <c r="Q16" s="170">
        <v>0.13</v>
      </c>
      <c r="R16" s="151">
        <v>158748.54999999999</v>
      </c>
      <c r="S16" s="170">
        <v>0.02</v>
      </c>
    </row>
    <row r="17" spans="1:19" ht="58.15" customHeight="1" x14ac:dyDescent="0.2">
      <c r="A17" s="135"/>
      <c r="B17" s="194"/>
      <c r="C17" s="197"/>
      <c r="D17" s="159"/>
      <c r="E17" s="135"/>
      <c r="F17" s="135"/>
      <c r="G17" s="135"/>
      <c r="H17" s="138"/>
      <c r="I17" s="12" t="s">
        <v>315</v>
      </c>
      <c r="J17" s="73" t="s">
        <v>152</v>
      </c>
      <c r="K17" s="73" t="s">
        <v>316</v>
      </c>
      <c r="L17" s="178"/>
      <c r="M17" s="153"/>
      <c r="N17" s="153"/>
      <c r="O17" s="172"/>
      <c r="P17" s="153"/>
      <c r="Q17" s="172"/>
      <c r="R17" s="153"/>
      <c r="S17" s="172"/>
    </row>
    <row r="18" spans="1:19" ht="50.45" customHeight="1" x14ac:dyDescent="0.2">
      <c r="A18" s="139">
        <v>5</v>
      </c>
      <c r="B18" s="198" t="s">
        <v>549</v>
      </c>
      <c r="C18" s="200" t="s">
        <v>550</v>
      </c>
      <c r="D18" s="199" t="s">
        <v>553</v>
      </c>
      <c r="E18" s="139">
        <v>28</v>
      </c>
      <c r="F18" s="147">
        <v>42895</v>
      </c>
      <c r="G18" s="147">
        <v>43746</v>
      </c>
      <c r="H18" s="137" t="s">
        <v>629</v>
      </c>
      <c r="I18" s="109" t="s">
        <v>551</v>
      </c>
      <c r="J18" s="108" t="s">
        <v>128</v>
      </c>
      <c r="K18" s="108" t="s">
        <v>288</v>
      </c>
      <c r="L18" s="176">
        <v>34</v>
      </c>
      <c r="M18" s="151">
        <v>7191797.4900000002</v>
      </c>
      <c r="N18" s="151">
        <v>6113027.8700000001</v>
      </c>
      <c r="O18" s="170">
        <v>0.85</v>
      </c>
      <c r="P18" s="151">
        <v>934933.67</v>
      </c>
      <c r="Q18" s="170">
        <v>0.13</v>
      </c>
      <c r="R18" s="151">
        <v>143835.95000000001</v>
      </c>
      <c r="S18" s="170">
        <v>0.02</v>
      </c>
    </row>
    <row r="19" spans="1:19" ht="50.45" customHeight="1" x14ac:dyDescent="0.2">
      <c r="A19" s="139"/>
      <c r="B19" s="198"/>
      <c r="C19" s="200"/>
      <c r="D19" s="199"/>
      <c r="E19" s="139"/>
      <c r="F19" s="139"/>
      <c r="G19" s="139"/>
      <c r="H19" s="138"/>
      <c r="I19" s="109" t="s">
        <v>552</v>
      </c>
      <c r="J19" s="108" t="s">
        <v>152</v>
      </c>
      <c r="K19" s="108" t="s">
        <v>64</v>
      </c>
      <c r="L19" s="178"/>
      <c r="M19" s="153"/>
      <c r="N19" s="153"/>
      <c r="O19" s="172"/>
      <c r="P19" s="153"/>
      <c r="Q19" s="172"/>
      <c r="R19" s="153"/>
      <c r="S19" s="172"/>
    </row>
    <row r="20" spans="1:19" ht="24" customHeight="1" x14ac:dyDescent="0.2">
      <c r="A20" s="163" t="s">
        <v>78</v>
      </c>
      <c r="B20" s="164"/>
      <c r="C20" s="164"/>
      <c r="D20" s="164"/>
      <c r="E20" s="164"/>
      <c r="F20" s="164"/>
      <c r="G20" s="164"/>
      <c r="H20" s="164"/>
      <c r="I20" s="164"/>
      <c r="J20" s="164"/>
      <c r="K20" s="165"/>
      <c r="L20" s="3"/>
      <c r="M20" s="3">
        <f>SUM(M8:M19)</f>
        <v>21852653.719999999</v>
      </c>
      <c r="N20" s="106">
        <f t="shared" ref="N20:R20" si="0">SUM(N8:N19)</f>
        <v>18574755.672000002</v>
      </c>
      <c r="O20" s="106"/>
      <c r="P20" s="106">
        <f t="shared" si="0"/>
        <v>2840844.9685</v>
      </c>
      <c r="Q20" s="106"/>
      <c r="R20" s="106">
        <f t="shared" si="0"/>
        <v>437053.07640000002</v>
      </c>
      <c r="S20" s="70"/>
    </row>
    <row r="21" spans="1:19" ht="21" customHeight="1" x14ac:dyDescent="0.2">
      <c r="A21" s="160" t="s">
        <v>79</v>
      </c>
      <c r="B21" s="161"/>
      <c r="C21" s="161"/>
      <c r="D21" s="161"/>
      <c r="E21" s="161"/>
      <c r="F21" s="161"/>
      <c r="G21" s="161"/>
      <c r="H21" s="161"/>
      <c r="I21" s="161"/>
      <c r="J21" s="161"/>
      <c r="K21" s="161"/>
      <c r="L21" s="161"/>
      <c r="M21" s="161"/>
      <c r="N21" s="161"/>
      <c r="O21" s="161"/>
      <c r="P21" s="161"/>
      <c r="Q21" s="161"/>
      <c r="R21" s="161"/>
      <c r="S21" s="162"/>
    </row>
    <row r="22" spans="1:19" ht="30.6" customHeight="1" x14ac:dyDescent="0.2">
      <c r="A22" s="139">
        <v>1</v>
      </c>
      <c r="B22" s="139" t="s">
        <v>484</v>
      </c>
      <c r="C22" s="139" t="s">
        <v>485</v>
      </c>
      <c r="D22" s="140" t="s">
        <v>488</v>
      </c>
      <c r="E22" s="139">
        <v>30</v>
      </c>
      <c r="F22" s="147">
        <v>42867</v>
      </c>
      <c r="G22" s="147">
        <v>43780</v>
      </c>
      <c r="H22" s="137" t="s">
        <v>629</v>
      </c>
      <c r="I22" s="18" t="s">
        <v>486</v>
      </c>
      <c r="J22" s="99" t="s">
        <v>152</v>
      </c>
      <c r="K22" s="99" t="s">
        <v>112</v>
      </c>
      <c r="L22" s="141">
        <v>41</v>
      </c>
      <c r="M22" s="143">
        <v>7349963.0599999996</v>
      </c>
      <c r="N22" s="143">
        <v>6247468.5999999996</v>
      </c>
      <c r="O22" s="145">
        <v>0.85</v>
      </c>
      <c r="P22" s="143">
        <v>955495.2</v>
      </c>
      <c r="Q22" s="145">
        <v>0.13</v>
      </c>
      <c r="R22" s="143">
        <v>146999.26</v>
      </c>
      <c r="S22" s="145">
        <v>0.02</v>
      </c>
    </row>
    <row r="23" spans="1:19" ht="30.6" customHeight="1" x14ac:dyDescent="0.2">
      <c r="A23" s="139"/>
      <c r="B23" s="139"/>
      <c r="C23" s="139"/>
      <c r="D23" s="140"/>
      <c r="E23" s="139"/>
      <c r="F23" s="139"/>
      <c r="G23" s="139"/>
      <c r="H23" s="138"/>
      <c r="I23" s="18" t="s">
        <v>487</v>
      </c>
      <c r="J23" s="100" t="s">
        <v>128</v>
      </c>
      <c r="K23" s="100" t="s">
        <v>263</v>
      </c>
      <c r="L23" s="142"/>
      <c r="M23" s="144"/>
      <c r="N23" s="144"/>
      <c r="O23" s="146"/>
      <c r="P23" s="144"/>
      <c r="Q23" s="146"/>
      <c r="R23" s="144"/>
      <c r="S23" s="146"/>
    </row>
    <row r="24" spans="1:19" ht="16.5" x14ac:dyDescent="0.2">
      <c r="A24" s="163" t="s">
        <v>80</v>
      </c>
      <c r="B24" s="164"/>
      <c r="C24" s="164"/>
      <c r="D24" s="164"/>
      <c r="E24" s="164"/>
      <c r="F24" s="164"/>
      <c r="G24" s="164"/>
      <c r="H24" s="164"/>
      <c r="I24" s="164"/>
      <c r="J24" s="164"/>
      <c r="K24" s="165"/>
      <c r="L24" s="19"/>
      <c r="M24" s="98">
        <f>SUM(M22)</f>
        <v>7349963.0599999996</v>
      </c>
      <c r="N24" s="98">
        <f t="shared" ref="N24:R24" si="1">SUM(N22)</f>
        <v>6247468.5999999996</v>
      </c>
      <c r="O24" s="98"/>
      <c r="P24" s="98">
        <f t="shared" si="1"/>
        <v>955495.2</v>
      </c>
      <c r="Q24" s="98"/>
      <c r="R24" s="98">
        <f t="shared" si="1"/>
        <v>146999.26</v>
      </c>
      <c r="S24" s="4"/>
    </row>
    <row r="25" spans="1:19" ht="17.25" thickBot="1" x14ac:dyDescent="0.25">
      <c r="A25" s="166" t="s">
        <v>81</v>
      </c>
      <c r="B25" s="167"/>
      <c r="C25" s="167"/>
      <c r="D25" s="167"/>
      <c r="E25" s="167"/>
      <c r="F25" s="167"/>
      <c r="G25" s="167"/>
      <c r="H25" s="167"/>
      <c r="I25" s="167"/>
      <c r="J25" s="167"/>
      <c r="K25" s="168"/>
      <c r="L25" s="20"/>
      <c r="M25" s="72">
        <f>M24+M20</f>
        <v>29202616.779999997</v>
      </c>
      <c r="N25" s="72">
        <f>N24+N20</f>
        <v>24822224.272</v>
      </c>
      <c r="O25" s="72"/>
      <c r="P25" s="72">
        <f>P24+P20</f>
        <v>3796340.1684999997</v>
      </c>
      <c r="Q25" s="72"/>
      <c r="R25" s="72">
        <f>R24+R20</f>
        <v>584052.33640000003</v>
      </c>
      <c r="S25" s="21"/>
    </row>
    <row r="27" spans="1:19" x14ac:dyDescent="0.2">
      <c r="A27" s="169" t="s">
        <v>541</v>
      </c>
      <c r="B27" s="169"/>
      <c r="C27" s="169"/>
      <c r="D27" s="169"/>
      <c r="E27" s="169"/>
      <c r="F27" s="169"/>
      <c r="G27" s="169"/>
      <c r="H27" s="169"/>
      <c r="I27" s="169"/>
      <c r="J27" s="169"/>
      <c r="K27" s="169"/>
      <c r="L27" s="169"/>
      <c r="M27" s="169"/>
      <c r="N27" s="169"/>
      <c r="O27" s="169"/>
      <c r="P27" s="169"/>
      <c r="Q27" s="169"/>
      <c r="R27" s="169"/>
      <c r="S27" s="169"/>
    </row>
    <row r="28" spans="1:19" x14ac:dyDescent="0.2">
      <c r="A28" s="169"/>
      <c r="B28" s="169"/>
      <c r="C28" s="169"/>
      <c r="D28" s="169"/>
      <c r="E28" s="169"/>
      <c r="F28" s="169"/>
      <c r="G28" s="169"/>
      <c r="H28" s="169"/>
      <c r="I28" s="169"/>
      <c r="J28" s="169"/>
      <c r="K28" s="169"/>
      <c r="L28" s="169"/>
      <c r="M28" s="169"/>
      <c r="N28" s="169"/>
      <c r="O28" s="169"/>
      <c r="P28" s="169"/>
      <c r="Q28" s="169"/>
      <c r="R28" s="169"/>
      <c r="S28" s="169"/>
    </row>
    <row r="34" spans="19:19" x14ac:dyDescent="0.2">
      <c r="S34" s="25"/>
    </row>
  </sheetData>
  <autoFilter ref="A1:S25"/>
  <mergeCells count="115">
    <mergeCell ref="B18:B19"/>
    <mergeCell ref="A18:A19"/>
    <mergeCell ref="S18:S19"/>
    <mergeCell ref="R18:R19"/>
    <mergeCell ref="Q18:Q19"/>
    <mergeCell ref="P18:P19"/>
    <mergeCell ref="O18:O19"/>
    <mergeCell ref="N18:N19"/>
    <mergeCell ref="M18:M19"/>
    <mergeCell ref="L18:L19"/>
    <mergeCell ref="G18:G19"/>
    <mergeCell ref="F18:F19"/>
    <mergeCell ref="E18:E19"/>
    <mergeCell ref="D18:D19"/>
    <mergeCell ref="C18:C19"/>
    <mergeCell ref="B16:B17"/>
    <mergeCell ref="A16:A17"/>
    <mergeCell ref="L16:L17"/>
    <mergeCell ref="S16:S17"/>
    <mergeCell ref="R16:R17"/>
    <mergeCell ref="Q16:Q17"/>
    <mergeCell ref="P16:P17"/>
    <mergeCell ref="O16:O17"/>
    <mergeCell ref="N16:N17"/>
    <mergeCell ref="M16:M17"/>
    <mergeCell ref="G16:G17"/>
    <mergeCell ref="F16:F17"/>
    <mergeCell ref="E16:E17"/>
    <mergeCell ref="D16:D17"/>
    <mergeCell ref="C16:C17"/>
    <mergeCell ref="C14:C15"/>
    <mergeCell ref="B14:B15"/>
    <mergeCell ref="A14:A15"/>
    <mergeCell ref="M1:R1"/>
    <mergeCell ref="A1:A2"/>
    <mergeCell ref="B1:B2"/>
    <mergeCell ref="C1:C2"/>
    <mergeCell ref="D1:D2"/>
    <mergeCell ref="E1:E2"/>
    <mergeCell ref="F1:F2"/>
    <mergeCell ref="G1:G2"/>
    <mergeCell ref="I1:I2"/>
    <mergeCell ref="J1:J2"/>
    <mergeCell ref="K1:K2"/>
    <mergeCell ref="L1:L2"/>
    <mergeCell ref="A6:S6"/>
    <mergeCell ref="A7:S7"/>
    <mergeCell ref="A8:A9"/>
    <mergeCell ref="B8:B9"/>
    <mergeCell ref="C8:C9"/>
    <mergeCell ref="D8:D9"/>
    <mergeCell ref="E8:E9"/>
    <mergeCell ref="F8:F9"/>
    <mergeCell ref="L14:L15"/>
    <mergeCell ref="L8:L9"/>
    <mergeCell ref="S8:S9"/>
    <mergeCell ref="O8:O9"/>
    <mergeCell ref="P8:P9"/>
    <mergeCell ref="Q8:Q9"/>
    <mergeCell ref="R8:R9"/>
    <mergeCell ref="M8:M9"/>
    <mergeCell ref="N8:N9"/>
    <mergeCell ref="D14:D15"/>
    <mergeCell ref="S14:S15"/>
    <mergeCell ref="R14:R15"/>
    <mergeCell ref="Q14:Q15"/>
    <mergeCell ref="P14:P15"/>
    <mergeCell ref="O14:O15"/>
    <mergeCell ref="N14:N15"/>
    <mergeCell ref="M14:M15"/>
    <mergeCell ref="E14:E15"/>
    <mergeCell ref="A10:A13"/>
    <mergeCell ref="B10:B13"/>
    <mergeCell ref="C10:C13"/>
    <mergeCell ref="D10:D13"/>
    <mergeCell ref="F10:F13"/>
    <mergeCell ref="A21:S21"/>
    <mergeCell ref="A24:K24"/>
    <mergeCell ref="A25:K25"/>
    <mergeCell ref="A27:S28"/>
    <mergeCell ref="O10:O13"/>
    <mergeCell ref="P10:P13"/>
    <mergeCell ref="Q10:Q13"/>
    <mergeCell ref="R10:R13"/>
    <mergeCell ref="S10:S13"/>
    <mergeCell ref="A20:K20"/>
    <mergeCell ref="G10:G13"/>
    <mergeCell ref="L10:L13"/>
    <mergeCell ref="M10:M13"/>
    <mergeCell ref="N10:N13"/>
    <mergeCell ref="G14:G15"/>
    <mergeCell ref="F14:F15"/>
    <mergeCell ref="S22:S23"/>
    <mergeCell ref="B22:B23"/>
    <mergeCell ref="A22:A23"/>
    <mergeCell ref="C22:C23"/>
    <mergeCell ref="L22:L23"/>
    <mergeCell ref="R22:R23"/>
    <mergeCell ref="Q22:Q23"/>
    <mergeCell ref="P22:P23"/>
    <mergeCell ref="O22:O23"/>
    <mergeCell ref="N22:N23"/>
    <mergeCell ref="M22:M23"/>
    <mergeCell ref="G22:G23"/>
    <mergeCell ref="F22:F23"/>
    <mergeCell ref="H1:H2"/>
    <mergeCell ref="H8:H9"/>
    <mergeCell ref="H10:H13"/>
    <mergeCell ref="H14:H15"/>
    <mergeCell ref="H16:H17"/>
    <mergeCell ref="H18:H19"/>
    <mergeCell ref="H22:H23"/>
    <mergeCell ref="E22:E23"/>
    <mergeCell ref="D22:D23"/>
    <mergeCell ref="G8:G9"/>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84"/>
  <sheetViews>
    <sheetView view="pageBreakPreview" zoomScaleNormal="100" zoomScaleSheetLayoutView="100" zoomScalePageLayoutView="82" workbookViewId="0">
      <selection activeCell="H23" sqref="A23:S64"/>
    </sheetView>
  </sheetViews>
  <sheetFormatPr defaultRowHeight="12.75" x14ac:dyDescent="0.2"/>
  <cols>
    <col min="1" max="1" width="11.28515625" style="2" customWidth="1"/>
    <col min="2" max="2" width="19.42578125" style="2" customWidth="1"/>
    <col min="3" max="3" width="38.85546875" style="22" customWidth="1"/>
    <col min="4" max="4" width="34" style="23" customWidth="1"/>
    <col min="5" max="5" width="22.5703125" style="2" customWidth="1"/>
    <col min="6" max="6" width="13.5703125" style="2" customWidth="1"/>
    <col min="7" max="8" width="14.140625"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85" t="s">
        <v>0</v>
      </c>
      <c r="B1" s="187" t="s">
        <v>1</v>
      </c>
      <c r="C1" s="132" t="s">
        <v>2</v>
      </c>
      <c r="D1" s="132" t="s">
        <v>3</v>
      </c>
      <c r="E1" s="132" t="s">
        <v>4</v>
      </c>
      <c r="F1" s="132" t="s">
        <v>5</v>
      </c>
      <c r="G1" s="132" t="s">
        <v>6</v>
      </c>
      <c r="H1" s="132" t="s">
        <v>626</v>
      </c>
      <c r="I1" s="132" t="s">
        <v>7</v>
      </c>
      <c r="J1" s="187" t="s">
        <v>8</v>
      </c>
      <c r="K1" s="187" t="s">
        <v>9</v>
      </c>
      <c r="L1" s="187" t="s">
        <v>10</v>
      </c>
      <c r="M1" s="182" t="s">
        <v>11</v>
      </c>
      <c r="N1" s="183"/>
      <c r="O1" s="183"/>
      <c r="P1" s="183"/>
      <c r="Q1" s="183"/>
      <c r="R1" s="184"/>
      <c r="S1" s="1"/>
    </row>
    <row r="2" spans="1:19" ht="81" hidden="1" customHeight="1" x14ac:dyDescent="0.2">
      <c r="A2" s="186"/>
      <c r="B2" s="188"/>
      <c r="C2" s="133"/>
      <c r="D2" s="133"/>
      <c r="E2" s="133"/>
      <c r="F2" s="133"/>
      <c r="G2" s="133"/>
      <c r="H2" s="133"/>
      <c r="I2" s="133"/>
      <c r="J2" s="188"/>
      <c r="K2" s="188"/>
      <c r="L2" s="188"/>
      <c r="M2" s="3" t="s">
        <v>12</v>
      </c>
      <c r="N2" s="3" t="s">
        <v>13</v>
      </c>
      <c r="O2" s="3" t="s">
        <v>14</v>
      </c>
      <c r="P2" s="3" t="s">
        <v>15</v>
      </c>
      <c r="Q2" s="3" t="s">
        <v>16</v>
      </c>
      <c r="R2" s="3" t="s">
        <v>17</v>
      </c>
      <c r="S2" s="4" t="s">
        <v>18</v>
      </c>
    </row>
    <row r="3" spans="1:19" ht="53.25" hidden="1" customHeight="1" x14ac:dyDescent="0.25">
      <c r="A3" s="5" t="s">
        <v>19</v>
      </c>
      <c r="B3" s="3" t="s">
        <v>20</v>
      </c>
      <c r="C3" s="6" t="s">
        <v>21</v>
      </c>
      <c r="D3" s="6" t="s">
        <v>22</v>
      </c>
      <c r="E3" s="6" t="s">
        <v>23</v>
      </c>
      <c r="F3" s="6" t="s">
        <v>24</v>
      </c>
      <c r="G3" s="6" t="s">
        <v>25</v>
      </c>
      <c r="H3" s="119" t="s">
        <v>627</v>
      </c>
      <c r="I3" s="6" t="s">
        <v>26</v>
      </c>
      <c r="J3" s="3" t="s">
        <v>27</v>
      </c>
      <c r="K3" s="3" t="s">
        <v>28</v>
      </c>
      <c r="L3" s="3" t="s">
        <v>29</v>
      </c>
      <c r="M3" s="3" t="s">
        <v>30</v>
      </c>
      <c r="N3" s="3" t="s">
        <v>31</v>
      </c>
      <c r="O3" s="3" t="s">
        <v>32</v>
      </c>
      <c r="P3" s="3" t="s">
        <v>33</v>
      </c>
      <c r="Q3" s="3" t="s">
        <v>34</v>
      </c>
      <c r="R3" s="3" t="s">
        <v>35</v>
      </c>
      <c r="S3" s="7" t="s">
        <v>36</v>
      </c>
    </row>
    <row r="4" spans="1:19" ht="69.75" hidden="1" customHeight="1" x14ac:dyDescent="0.2">
      <c r="A4" s="5" t="s">
        <v>37</v>
      </c>
      <c r="B4" s="3" t="s">
        <v>38</v>
      </c>
      <c r="C4" s="6" t="s">
        <v>39</v>
      </c>
      <c r="D4" s="6" t="s">
        <v>40</v>
      </c>
      <c r="E4" s="6" t="s">
        <v>41</v>
      </c>
      <c r="F4" s="6" t="s">
        <v>42</v>
      </c>
      <c r="G4" s="6" t="s">
        <v>43</v>
      </c>
      <c r="H4" s="119" t="s">
        <v>672</v>
      </c>
      <c r="I4" s="6" t="s">
        <v>44</v>
      </c>
      <c r="J4" s="3" t="s">
        <v>45</v>
      </c>
      <c r="K4" s="3" t="s">
        <v>46</v>
      </c>
      <c r="L4" s="3" t="s">
        <v>47</v>
      </c>
      <c r="M4" s="3" t="s">
        <v>48</v>
      </c>
      <c r="N4" s="3" t="s">
        <v>49</v>
      </c>
      <c r="O4" s="3" t="s">
        <v>50</v>
      </c>
      <c r="P4" s="3" t="s">
        <v>51</v>
      </c>
      <c r="Q4" s="3" t="s">
        <v>52</v>
      </c>
      <c r="R4" s="3" t="s">
        <v>53</v>
      </c>
      <c r="S4" s="7" t="s">
        <v>54</v>
      </c>
    </row>
    <row r="5" spans="1:19" ht="29.25" hidden="1"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4" hidden="1" customHeight="1" x14ac:dyDescent="0.25">
      <c r="A6" s="189" t="s">
        <v>82</v>
      </c>
      <c r="B6" s="190"/>
      <c r="C6" s="190"/>
      <c r="D6" s="190"/>
      <c r="E6" s="190"/>
      <c r="F6" s="190"/>
      <c r="G6" s="190"/>
      <c r="H6" s="190"/>
      <c r="I6" s="190"/>
      <c r="J6" s="190"/>
      <c r="K6" s="190"/>
      <c r="L6" s="190"/>
      <c r="M6" s="190"/>
      <c r="N6" s="190"/>
      <c r="O6" s="190"/>
      <c r="P6" s="190"/>
      <c r="Q6" s="190"/>
      <c r="R6" s="190"/>
      <c r="S6" s="191"/>
    </row>
    <row r="7" spans="1:19" ht="24.75" hidden="1" customHeight="1" x14ac:dyDescent="0.25">
      <c r="A7" s="163" t="s">
        <v>83</v>
      </c>
      <c r="B7" s="164"/>
      <c r="C7" s="164"/>
      <c r="D7" s="164"/>
      <c r="E7" s="164"/>
      <c r="F7" s="164"/>
      <c r="G7" s="164"/>
      <c r="H7" s="164"/>
      <c r="I7" s="164"/>
      <c r="J7" s="164"/>
      <c r="K7" s="164"/>
      <c r="L7" s="164"/>
      <c r="M7" s="164"/>
      <c r="N7" s="164"/>
      <c r="O7" s="164"/>
      <c r="P7" s="164"/>
      <c r="Q7" s="164"/>
      <c r="R7" s="164"/>
      <c r="S7" s="192"/>
    </row>
    <row r="8" spans="1:19" ht="33" hidden="1" customHeight="1" x14ac:dyDescent="0.3">
      <c r="A8" s="235">
        <v>1</v>
      </c>
      <c r="B8" s="134" t="s">
        <v>84</v>
      </c>
      <c r="C8" s="154" t="s">
        <v>85</v>
      </c>
      <c r="D8" s="157" t="s">
        <v>86</v>
      </c>
      <c r="E8" s="134">
        <v>24</v>
      </c>
      <c r="F8" s="134" t="s">
        <v>60</v>
      </c>
      <c r="G8" s="134" t="s">
        <v>61</v>
      </c>
      <c r="H8" s="134" t="s">
        <v>629</v>
      </c>
      <c r="I8" s="26" t="s">
        <v>87</v>
      </c>
      <c r="J8" s="11" t="s">
        <v>63</v>
      </c>
      <c r="K8" s="16" t="s">
        <v>88</v>
      </c>
      <c r="L8" s="176">
        <v>94</v>
      </c>
      <c r="M8" s="151">
        <v>1481057</v>
      </c>
      <c r="N8" s="151">
        <f>M8*85%</f>
        <v>1258898.45</v>
      </c>
      <c r="O8" s="170">
        <v>0.85</v>
      </c>
      <c r="P8" s="151">
        <f>M8*13%</f>
        <v>192537.41</v>
      </c>
      <c r="Q8" s="170">
        <v>0.13</v>
      </c>
      <c r="R8" s="151">
        <f>M8*2%</f>
        <v>29621.14</v>
      </c>
      <c r="S8" s="201">
        <v>0.02</v>
      </c>
    </row>
    <row r="9" spans="1:19" ht="36" hidden="1" customHeight="1" x14ac:dyDescent="0.3">
      <c r="A9" s="236"/>
      <c r="B9" s="135"/>
      <c r="C9" s="156"/>
      <c r="D9" s="159"/>
      <c r="E9" s="135"/>
      <c r="F9" s="135"/>
      <c r="G9" s="135"/>
      <c r="H9" s="135"/>
      <c r="I9" s="26" t="s">
        <v>89</v>
      </c>
      <c r="J9" s="11" t="s">
        <v>66</v>
      </c>
      <c r="K9" s="16" t="s">
        <v>90</v>
      </c>
      <c r="L9" s="178"/>
      <c r="M9" s="153"/>
      <c r="N9" s="153"/>
      <c r="O9" s="172"/>
      <c r="P9" s="153"/>
      <c r="Q9" s="172"/>
      <c r="R9" s="153"/>
      <c r="S9" s="203"/>
    </row>
    <row r="10" spans="1:19" ht="72.75" hidden="1" customHeight="1" x14ac:dyDescent="0.2">
      <c r="A10" s="235">
        <v>2</v>
      </c>
      <c r="B10" s="134" t="s">
        <v>91</v>
      </c>
      <c r="C10" s="154" t="s">
        <v>92</v>
      </c>
      <c r="D10" s="157" t="s">
        <v>93</v>
      </c>
      <c r="E10" s="134">
        <v>24</v>
      </c>
      <c r="F10" s="134" t="s">
        <v>60</v>
      </c>
      <c r="G10" s="134" t="s">
        <v>61</v>
      </c>
      <c r="H10" s="134" t="s">
        <v>629</v>
      </c>
      <c r="I10" s="10" t="s">
        <v>94</v>
      </c>
      <c r="J10" s="11" t="s">
        <v>66</v>
      </c>
      <c r="K10" s="16" t="s">
        <v>90</v>
      </c>
      <c r="L10" s="176">
        <v>94</v>
      </c>
      <c r="M10" s="151">
        <v>334181</v>
      </c>
      <c r="N10" s="151">
        <f>M10*85%</f>
        <v>284053.84999999998</v>
      </c>
      <c r="O10" s="170">
        <v>0.85</v>
      </c>
      <c r="P10" s="151">
        <f>M10*13%</f>
        <v>43443.53</v>
      </c>
      <c r="Q10" s="170">
        <v>0.13</v>
      </c>
      <c r="R10" s="151">
        <f>M10*2%</f>
        <v>6683.62</v>
      </c>
      <c r="S10" s="173">
        <v>0.02</v>
      </c>
    </row>
    <row r="11" spans="1:19" ht="63" hidden="1" customHeight="1" x14ac:dyDescent="0.3">
      <c r="A11" s="236"/>
      <c r="B11" s="135"/>
      <c r="C11" s="156"/>
      <c r="D11" s="159"/>
      <c r="E11" s="135"/>
      <c r="F11" s="135"/>
      <c r="G11" s="135"/>
      <c r="H11" s="135"/>
      <c r="I11" s="26" t="s">
        <v>95</v>
      </c>
      <c r="J11" s="11" t="s">
        <v>63</v>
      </c>
      <c r="K11" s="16" t="s">
        <v>88</v>
      </c>
      <c r="L11" s="178"/>
      <c r="M11" s="153"/>
      <c r="N11" s="153"/>
      <c r="O11" s="172"/>
      <c r="P11" s="153"/>
      <c r="Q11" s="172"/>
      <c r="R11" s="153"/>
      <c r="S11" s="175"/>
    </row>
    <row r="12" spans="1:19" ht="49.5" hidden="1" x14ac:dyDescent="0.3">
      <c r="A12" s="235">
        <v>3</v>
      </c>
      <c r="B12" s="134" t="s">
        <v>96</v>
      </c>
      <c r="C12" s="154" t="s">
        <v>97</v>
      </c>
      <c r="D12" s="157" t="s">
        <v>98</v>
      </c>
      <c r="E12" s="134">
        <v>24</v>
      </c>
      <c r="F12" s="134" t="s">
        <v>60</v>
      </c>
      <c r="G12" s="134" t="s">
        <v>61</v>
      </c>
      <c r="H12" s="134" t="s">
        <v>629</v>
      </c>
      <c r="I12" s="26" t="s">
        <v>62</v>
      </c>
      <c r="J12" s="11" t="s">
        <v>63</v>
      </c>
      <c r="K12" s="16" t="s">
        <v>64</v>
      </c>
      <c r="L12" s="176">
        <v>91</v>
      </c>
      <c r="M12" s="151">
        <v>908408.15</v>
      </c>
      <c r="N12" s="151">
        <f>M12*85%</f>
        <v>772146.92749999999</v>
      </c>
      <c r="O12" s="170">
        <v>0.85</v>
      </c>
      <c r="P12" s="151">
        <f>M12*13%</f>
        <v>118093.0595</v>
      </c>
      <c r="Q12" s="170">
        <v>0.13</v>
      </c>
      <c r="R12" s="151">
        <f>M12*2%</f>
        <v>18168.163</v>
      </c>
      <c r="S12" s="201">
        <v>0.02</v>
      </c>
    </row>
    <row r="13" spans="1:19" ht="76.5" hidden="1" customHeight="1" x14ac:dyDescent="0.3">
      <c r="A13" s="236"/>
      <c r="B13" s="135"/>
      <c r="C13" s="156"/>
      <c r="D13" s="159"/>
      <c r="E13" s="135"/>
      <c r="F13" s="135"/>
      <c r="G13" s="135"/>
      <c r="H13" s="135"/>
      <c r="I13" s="26" t="s">
        <v>94</v>
      </c>
      <c r="J13" s="11" t="s">
        <v>66</v>
      </c>
      <c r="K13" s="16" t="s">
        <v>90</v>
      </c>
      <c r="L13" s="178"/>
      <c r="M13" s="153"/>
      <c r="N13" s="153"/>
      <c r="O13" s="172"/>
      <c r="P13" s="153"/>
      <c r="Q13" s="172"/>
      <c r="R13" s="153"/>
      <c r="S13" s="203"/>
    </row>
    <row r="14" spans="1:19" ht="66" hidden="1" customHeight="1" x14ac:dyDescent="0.2">
      <c r="A14" s="235">
        <v>4</v>
      </c>
      <c r="B14" s="134" t="s">
        <v>99</v>
      </c>
      <c r="C14" s="154" t="s">
        <v>100</v>
      </c>
      <c r="D14" s="157" t="s">
        <v>101</v>
      </c>
      <c r="E14" s="134">
        <v>24</v>
      </c>
      <c r="F14" s="134" t="s">
        <v>60</v>
      </c>
      <c r="G14" s="134" t="s">
        <v>61</v>
      </c>
      <c r="H14" s="134" t="s">
        <v>629</v>
      </c>
      <c r="I14" s="18" t="s">
        <v>62</v>
      </c>
      <c r="J14" s="11" t="s">
        <v>63</v>
      </c>
      <c r="K14" s="16" t="s">
        <v>64</v>
      </c>
      <c r="L14" s="176">
        <v>91</v>
      </c>
      <c r="M14" s="151">
        <v>754518.55</v>
      </c>
      <c r="N14" s="151">
        <f>M14*85%</f>
        <v>641340.76750000007</v>
      </c>
      <c r="O14" s="170">
        <v>0.85</v>
      </c>
      <c r="P14" s="151">
        <f>M14*13%</f>
        <v>98087.411500000017</v>
      </c>
      <c r="Q14" s="170">
        <v>0.13</v>
      </c>
      <c r="R14" s="151">
        <f>M14*2%</f>
        <v>15090.371000000001</v>
      </c>
      <c r="S14" s="173">
        <v>0.02</v>
      </c>
    </row>
    <row r="15" spans="1:19" ht="61.5" hidden="1" customHeight="1" x14ac:dyDescent="0.2">
      <c r="A15" s="236"/>
      <c r="B15" s="135"/>
      <c r="C15" s="156"/>
      <c r="D15" s="159"/>
      <c r="E15" s="135"/>
      <c r="F15" s="135"/>
      <c r="G15" s="135"/>
      <c r="H15" s="135"/>
      <c r="I15" s="18" t="s">
        <v>102</v>
      </c>
      <c r="J15" s="11" t="s">
        <v>66</v>
      </c>
      <c r="K15" s="16" t="s">
        <v>103</v>
      </c>
      <c r="L15" s="178"/>
      <c r="M15" s="153"/>
      <c r="N15" s="153"/>
      <c r="O15" s="172"/>
      <c r="P15" s="153"/>
      <c r="Q15" s="172"/>
      <c r="R15" s="153"/>
      <c r="S15" s="175"/>
    </row>
    <row r="16" spans="1:19" ht="41.25" hidden="1" customHeight="1" x14ac:dyDescent="0.2">
      <c r="A16" s="230">
        <v>5</v>
      </c>
      <c r="B16" s="134" t="s">
        <v>104</v>
      </c>
      <c r="C16" s="154" t="s">
        <v>105</v>
      </c>
      <c r="D16" s="157" t="s">
        <v>106</v>
      </c>
      <c r="E16" s="134">
        <v>24</v>
      </c>
      <c r="F16" s="134" t="s">
        <v>60</v>
      </c>
      <c r="G16" s="134" t="s">
        <v>61</v>
      </c>
      <c r="H16" s="134" t="s">
        <v>629</v>
      </c>
      <c r="I16" s="18" t="s">
        <v>107</v>
      </c>
      <c r="J16" s="11" t="s">
        <v>63</v>
      </c>
      <c r="K16" s="16" t="s">
        <v>108</v>
      </c>
      <c r="L16" s="176">
        <v>91</v>
      </c>
      <c r="M16" s="151">
        <v>250198.8</v>
      </c>
      <c r="N16" s="151">
        <f>M16*85%</f>
        <v>212668.97999999998</v>
      </c>
      <c r="O16" s="170">
        <v>0.85</v>
      </c>
      <c r="P16" s="151">
        <f>M16*13%</f>
        <v>32525.844000000001</v>
      </c>
      <c r="Q16" s="170">
        <v>0.13</v>
      </c>
      <c r="R16" s="151">
        <f>M16*2%</f>
        <v>5003.9759999999997</v>
      </c>
      <c r="S16" s="201">
        <v>0.02</v>
      </c>
    </row>
    <row r="17" spans="1:19" ht="69.75" hidden="1" customHeight="1" x14ac:dyDescent="0.2">
      <c r="A17" s="232"/>
      <c r="B17" s="136"/>
      <c r="C17" s="155"/>
      <c r="D17" s="158"/>
      <c r="E17" s="136"/>
      <c r="F17" s="136"/>
      <c r="G17" s="136"/>
      <c r="H17" s="136"/>
      <c r="I17" s="18" t="s">
        <v>109</v>
      </c>
      <c r="J17" s="11" t="s">
        <v>66</v>
      </c>
      <c r="K17" s="16" t="s">
        <v>110</v>
      </c>
      <c r="L17" s="177"/>
      <c r="M17" s="152"/>
      <c r="N17" s="152"/>
      <c r="O17" s="171"/>
      <c r="P17" s="152"/>
      <c r="Q17" s="171"/>
      <c r="R17" s="152"/>
      <c r="S17" s="202"/>
    </row>
    <row r="18" spans="1:19" ht="47.25" hidden="1" customHeight="1" x14ac:dyDescent="0.2">
      <c r="A18" s="231"/>
      <c r="B18" s="135"/>
      <c r="C18" s="156"/>
      <c r="D18" s="159"/>
      <c r="E18" s="135"/>
      <c r="F18" s="135"/>
      <c r="G18" s="135"/>
      <c r="H18" s="135"/>
      <c r="I18" s="18" t="s">
        <v>111</v>
      </c>
      <c r="J18" s="11" t="s">
        <v>63</v>
      </c>
      <c r="K18" s="16" t="s">
        <v>112</v>
      </c>
      <c r="L18" s="178"/>
      <c r="M18" s="153"/>
      <c r="N18" s="153"/>
      <c r="O18" s="172"/>
      <c r="P18" s="153"/>
      <c r="Q18" s="172"/>
      <c r="R18" s="153"/>
      <c r="S18" s="203"/>
    </row>
    <row r="19" spans="1:19" ht="75.75" hidden="1" customHeight="1" x14ac:dyDescent="0.2">
      <c r="A19" s="230">
        <v>6</v>
      </c>
      <c r="B19" s="134" t="s">
        <v>113</v>
      </c>
      <c r="C19" s="154" t="s">
        <v>114</v>
      </c>
      <c r="D19" s="195" t="s">
        <v>115</v>
      </c>
      <c r="E19" s="134">
        <v>24</v>
      </c>
      <c r="F19" s="134" t="s">
        <v>71</v>
      </c>
      <c r="G19" s="134" t="s">
        <v>72</v>
      </c>
      <c r="H19" s="134" t="s">
        <v>629</v>
      </c>
      <c r="I19" s="18" t="s">
        <v>116</v>
      </c>
      <c r="J19" s="11" t="s">
        <v>63</v>
      </c>
      <c r="K19" s="16" t="s">
        <v>74</v>
      </c>
      <c r="L19" s="176">
        <v>91</v>
      </c>
      <c r="M19" s="151">
        <v>1387448.53</v>
      </c>
      <c r="N19" s="151">
        <f>M19*85%</f>
        <v>1179331.2505000001</v>
      </c>
      <c r="O19" s="170">
        <v>0.85</v>
      </c>
      <c r="P19" s="151">
        <f>M19*13%</f>
        <v>180368.3089</v>
      </c>
      <c r="Q19" s="170">
        <v>0.13</v>
      </c>
      <c r="R19" s="151">
        <f>M19*2%</f>
        <v>27748.970600000001</v>
      </c>
      <c r="S19" s="173">
        <v>0.02</v>
      </c>
    </row>
    <row r="20" spans="1:19" ht="33" hidden="1" x14ac:dyDescent="0.2">
      <c r="A20" s="232"/>
      <c r="B20" s="136"/>
      <c r="C20" s="155"/>
      <c r="D20" s="221"/>
      <c r="E20" s="136"/>
      <c r="F20" s="136"/>
      <c r="G20" s="136"/>
      <c r="H20" s="136"/>
      <c r="I20" s="18" t="s">
        <v>117</v>
      </c>
      <c r="J20" s="11" t="s">
        <v>66</v>
      </c>
      <c r="K20" s="16" t="s">
        <v>67</v>
      </c>
      <c r="L20" s="177"/>
      <c r="M20" s="152"/>
      <c r="N20" s="152"/>
      <c r="O20" s="171"/>
      <c r="P20" s="152"/>
      <c r="Q20" s="171"/>
      <c r="R20" s="152"/>
      <c r="S20" s="174"/>
    </row>
    <row r="21" spans="1:19" ht="46.5" hidden="1" customHeight="1" x14ac:dyDescent="0.2">
      <c r="A21" s="232"/>
      <c r="B21" s="136"/>
      <c r="C21" s="155"/>
      <c r="D21" s="221"/>
      <c r="E21" s="136"/>
      <c r="F21" s="136"/>
      <c r="G21" s="136"/>
      <c r="H21" s="136"/>
      <c r="I21" s="18" t="s">
        <v>118</v>
      </c>
      <c r="J21" s="11" t="s">
        <v>63</v>
      </c>
      <c r="K21" s="16" t="s">
        <v>112</v>
      </c>
      <c r="L21" s="177"/>
      <c r="M21" s="152"/>
      <c r="N21" s="152"/>
      <c r="O21" s="171"/>
      <c r="P21" s="152"/>
      <c r="Q21" s="171"/>
      <c r="R21" s="152"/>
      <c r="S21" s="174"/>
    </row>
    <row r="22" spans="1:19" ht="30" hidden="1" customHeight="1" x14ac:dyDescent="0.2">
      <c r="A22" s="231"/>
      <c r="B22" s="135"/>
      <c r="C22" s="156"/>
      <c r="D22" s="222"/>
      <c r="E22" s="135"/>
      <c r="F22" s="135"/>
      <c r="G22" s="135"/>
      <c r="H22" s="135"/>
      <c r="I22" s="18" t="s">
        <v>119</v>
      </c>
      <c r="J22" s="11" t="s">
        <v>63</v>
      </c>
      <c r="K22" s="16" t="s">
        <v>120</v>
      </c>
      <c r="L22" s="178"/>
      <c r="M22" s="153"/>
      <c r="N22" s="153"/>
      <c r="O22" s="172"/>
      <c r="P22" s="153"/>
      <c r="Q22" s="172"/>
      <c r="R22" s="153"/>
      <c r="S22" s="175"/>
    </row>
    <row r="23" spans="1:19" ht="49.5" x14ac:dyDescent="0.2">
      <c r="A23" s="230">
        <v>7</v>
      </c>
      <c r="B23" s="134" t="s">
        <v>121</v>
      </c>
      <c r="C23" s="154" t="s">
        <v>122</v>
      </c>
      <c r="D23" s="157" t="s">
        <v>123</v>
      </c>
      <c r="E23" s="134">
        <v>18</v>
      </c>
      <c r="F23" s="134" t="s">
        <v>60</v>
      </c>
      <c r="G23" s="134" t="s">
        <v>124</v>
      </c>
      <c r="H23" s="134" t="s">
        <v>628</v>
      </c>
      <c r="I23" s="18" t="s">
        <v>125</v>
      </c>
      <c r="J23" s="16" t="s">
        <v>63</v>
      </c>
      <c r="K23" s="16" t="s">
        <v>126</v>
      </c>
      <c r="L23" s="176">
        <v>94</v>
      </c>
      <c r="M23" s="151">
        <v>693880.93</v>
      </c>
      <c r="N23" s="151">
        <f>M23*85%</f>
        <v>589798.7905</v>
      </c>
      <c r="O23" s="170">
        <v>0.85</v>
      </c>
      <c r="P23" s="151">
        <f>M23*13%</f>
        <v>90204.520900000003</v>
      </c>
      <c r="Q23" s="170">
        <v>0.13</v>
      </c>
      <c r="R23" s="151">
        <f>M23*2%</f>
        <v>13877.618600000002</v>
      </c>
      <c r="S23" s="201">
        <v>0.02</v>
      </c>
    </row>
    <row r="24" spans="1:19" ht="86.25" hidden="1" customHeight="1" x14ac:dyDescent="0.2">
      <c r="A24" s="231"/>
      <c r="B24" s="135"/>
      <c r="C24" s="156"/>
      <c r="D24" s="159"/>
      <c r="E24" s="135"/>
      <c r="F24" s="135"/>
      <c r="G24" s="135"/>
      <c r="H24" s="135"/>
      <c r="I24" s="18" t="s">
        <v>127</v>
      </c>
      <c r="J24" s="16" t="s">
        <v>128</v>
      </c>
      <c r="K24" s="16" t="s">
        <v>67</v>
      </c>
      <c r="L24" s="178"/>
      <c r="M24" s="153"/>
      <c r="N24" s="153"/>
      <c r="O24" s="172"/>
      <c r="P24" s="153"/>
      <c r="Q24" s="172"/>
      <c r="R24" s="153"/>
      <c r="S24" s="203"/>
    </row>
    <row r="25" spans="1:19" ht="63.75" hidden="1" customHeight="1" x14ac:dyDescent="0.2">
      <c r="A25" s="230">
        <v>8</v>
      </c>
      <c r="B25" s="134" t="s">
        <v>129</v>
      </c>
      <c r="C25" s="154" t="s">
        <v>130</v>
      </c>
      <c r="D25" s="157" t="s">
        <v>131</v>
      </c>
      <c r="E25" s="134">
        <v>24</v>
      </c>
      <c r="F25" s="134" t="s">
        <v>71</v>
      </c>
      <c r="G25" s="134" t="s">
        <v>72</v>
      </c>
      <c r="H25" s="134" t="s">
        <v>629</v>
      </c>
      <c r="I25" s="18" t="s">
        <v>132</v>
      </c>
      <c r="J25" s="16" t="s">
        <v>63</v>
      </c>
      <c r="K25" s="16" t="s">
        <v>74</v>
      </c>
      <c r="L25" s="176">
        <v>91</v>
      </c>
      <c r="M25" s="151">
        <v>485460</v>
      </c>
      <c r="N25" s="151">
        <f>M25*85%</f>
        <v>412641</v>
      </c>
      <c r="O25" s="170">
        <v>0.85</v>
      </c>
      <c r="P25" s="151">
        <f>M25*13%</f>
        <v>63109.8</v>
      </c>
      <c r="Q25" s="170">
        <v>0.13</v>
      </c>
      <c r="R25" s="151">
        <f>M25*2%</f>
        <v>9709.2000000000007</v>
      </c>
      <c r="S25" s="173">
        <v>0.02</v>
      </c>
    </row>
    <row r="26" spans="1:19" ht="60.75" hidden="1" customHeight="1" x14ac:dyDescent="0.2">
      <c r="A26" s="232"/>
      <c r="B26" s="136"/>
      <c r="C26" s="155"/>
      <c r="D26" s="158"/>
      <c r="E26" s="136"/>
      <c r="F26" s="136"/>
      <c r="G26" s="136"/>
      <c r="H26" s="136"/>
      <c r="I26" s="27" t="s">
        <v>133</v>
      </c>
      <c r="J26" s="16" t="s">
        <v>63</v>
      </c>
      <c r="K26" s="16" t="s">
        <v>126</v>
      </c>
      <c r="L26" s="177"/>
      <c r="M26" s="152"/>
      <c r="N26" s="152"/>
      <c r="O26" s="171"/>
      <c r="P26" s="152"/>
      <c r="Q26" s="171"/>
      <c r="R26" s="152"/>
      <c r="S26" s="174"/>
    </row>
    <row r="27" spans="1:19" ht="67.5" hidden="1" customHeight="1" x14ac:dyDescent="0.2">
      <c r="A27" s="231"/>
      <c r="B27" s="135"/>
      <c r="C27" s="156"/>
      <c r="D27" s="159"/>
      <c r="E27" s="135"/>
      <c r="F27" s="135"/>
      <c r="G27" s="135"/>
      <c r="H27" s="135"/>
      <c r="I27" s="18" t="s">
        <v>134</v>
      </c>
      <c r="J27" s="16" t="s">
        <v>128</v>
      </c>
      <c r="K27" s="16" t="s">
        <v>67</v>
      </c>
      <c r="L27" s="178"/>
      <c r="M27" s="153"/>
      <c r="N27" s="153"/>
      <c r="O27" s="172"/>
      <c r="P27" s="153"/>
      <c r="Q27" s="172"/>
      <c r="R27" s="153"/>
      <c r="S27" s="175"/>
    </row>
    <row r="28" spans="1:19" ht="43.5" customHeight="1" x14ac:dyDescent="0.2">
      <c r="A28" s="230">
        <v>9</v>
      </c>
      <c r="B28" s="134" t="s">
        <v>135</v>
      </c>
      <c r="C28" s="154" t="s">
        <v>136</v>
      </c>
      <c r="D28" s="157" t="s">
        <v>137</v>
      </c>
      <c r="E28" s="134">
        <v>20</v>
      </c>
      <c r="F28" s="134" t="s">
        <v>71</v>
      </c>
      <c r="G28" s="134" t="s">
        <v>138</v>
      </c>
      <c r="H28" s="233" t="s">
        <v>628</v>
      </c>
      <c r="I28" s="18" t="s">
        <v>139</v>
      </c>
      <c r="J28" s="16" t="s">
        <v>128</v>
      </c>
      <c r="K28" s="16" t="s">
        <v>140</v>
      </c>
      <c r="L28" s="176">
        <v>91</v>
      </c>
      <c r="M28" s="151">
        <v>400468.18</v>
      </c>
      <c r="N28" s="151">
        <f>M28*85%</f>
        <v>340397.95299999998</v>
      </c>
      <c r="O28" s="170">
        <v>0.85</v>
      </c>
      <c r="P28" s="151">
        <f>M28*13%</f>
        <v>52060.863400000002</v>
      </c>
      <c r="Q28" s="170">
        <v>0.13</v>
      </c>
      <c r="R28" s="151">
        <f>M28*2%</f>
        <v>8009.3635999999997</v>
      </c>
      <c r="S28" s="173">
        <v>0.02</v>
      </c>
    </row>
    <row r="29" spans="1:19" ht="120" hidden="1" customHeight="1" x14ac:dyDescent="0.2">
      <c r="A29" s="231"/>
      <c r="B29" s="135"/>
      <c r="C29" s="156"/>
      <c r="D29" s="159"/>
      <c r="E29" s="135"/>
      <c r="F29" s="135"/>
      <c r="G29" s="135"/>
      <c r="H29" s="234"/>
      <c r="I29" s="18" t="s">
        <v>116</v>
      </c>
      <c r="J29" s="16" t="s">
        <v>63</v>
      </c>
      <c r="K29" s="16" t="s">
        <v>74</v>
      </c>
      <c r="L29" s="178"/>
      <c r="M29" s="153"/>
      <c r="N29" s="153"/>
      <c r="O29" s="172"/>
      <c r="P29" s="153"/>
      <c r="Q29" s="172"/>
      <c r="R29" s="153"/>
      <c r="S29" s="175"/>
    </row>
    <row r="30" spans="1:19" ht="61.5" customHeight="1" x14ac:dyDescent="0.2">
      <c r="A30" s="230">
        <v>10</v>
      </c>
      <c r="B30" s="134" t="s">
        <v>141</v>
      </c>
      <c r="C30" s="154" t="s">
        <v>142</v>
      </c>
      <c r="D30" s="157" t="s">
        <v>143</v>
      </c>
      <c r="E30" s="134">
        <v>18</v>
      </c>
      <c r="F30" s="134" t="s">
        <v>71</v>
      </c>
      <c r="G30" s="134" t="s">
        <v>144</v>
      </c>
      <c r="H30" s="134" t="s">
        <v>628</v>
      </c>
      <c r="I30" s="18" t="s">
        <v>116</v>
      </c>
      <c r="J30" s="16" t="s">
        <v>63</v>
      </c>
      <c r="K30" s="16" t="s">
        <v>74</v>
      </c>
      <c r="L30" s="176">
        <v>91</v>
      </c>
      <c r="M30" s="151">
        <v>414300.35</v>
      </c>
      <c r="N30" s="151">
        <f>M30*85%</f>
        <v>352155.29749999999</v>
      </c>
      <c r="O30" s="170">
        <v>0.85</v>
      </c>
      <c r="P30" s="151">
        <f>M30*13%</f>
        <v>53859.0455</v>
      </c>
      <c r="Q30" s="170">
        <v>0.13</v>
      </c>
      <c r="R30" s="151">
        <f>M30*2%</f>
        <v>8286.0069999999996</v>
      </c>
      <c r="S30" s="201">
        <v>0.02</v>
      </c>
    </row>
    <row r="31" spans="1:19" ht="48" hidden="1" customHeight="1" x14ac:dyDescent="0.2">
      <c r="A31" s="232"/>
      <c r="B31" s="136"/>
      <c r="C31" s="155"/>
      <c r="D31" s="158"/>
      <c r="E31" s="136"/>
      <c r="F31" s="136"/>
      <c r="G31" s="136"/>
      <c r="H31" s="136"/>
      <c r="I31" s="18" t="s">
        <v>145</v>
      </c>
      <c r="J31" s="16" t="s">
        <v>128</v>
      </c>
      <c r="K31" s="16" t="s">
        <v>67</v>
      </c>
      <c r="L31" s="177"/>
      <c r="M31" s="152"/>
      <c r="N31" s="152"/>
      <c r="O31" s="171"/>
      <c r="P31" s="152"/>
      <c r="Q31" s="171"/>
      <c r="R31" s="152"/>
      <c r="S31" s="202"/>
    </row>
    <row r="32" spans="1:19" ht="78.75" hidden="1" customHeight="1" x14ac:dyDescent="0.2">
      <c r="A32" s="231"/>
      <c r="B32" s="135"/>
      <c r="C32" s="156"/>
      <c r="D32" s="159"/>
      <c r="E32" s="135"/>
      <c r="F32" s="135"/>
      <c r="G32" s="135"/>
      <c r="H32" s="135"/>
      <c r="I32" s="18" t="s">
        <v>133</v>
      </c>
      <c r="J32" s="16" t="s">
        <v>63</v>
      </c>
      <c r="K32" s="16" t="s">
        <v>126</v>
      </c>
      <c r="L32" s="178"/>
      <c r="M32" s="153"/>
      <c r="N32" s="153"/>
      <c r="O32" s="172"/>
      <c r="P32" s="153"/>
      <c r="Q32" s="172"/>
      <c r="R32" s="153"/>
      <c r="S32" s="203"/>
    </row>
    <row r="33" spans="1:19" ht="101.25" hidden="1" customHeight="1" x14ac:dyDescent="0.2">
      <c r="A33" s="226">
        <v>11</v>
      </c>
      <c r="B33" s="134" t="s">
        <v>146</v>
      </c>
      <c r="C33" s="180" t="s">
        <v>147</v>
      </c>
      <c r="D33" s="157" t="s">
        <v>148</v>
      </c>
      <c r="E33" s="134">
        <v>24</v>
      </c>
      <c r="F33" s="134" t="s">
        <v>149</v>
      </c>
      <c r="G33" s="134" t="s">
        <v>150</v>
      </c>
      <c r="H33" s="134" t="s">
        <v>629</v>
      </c>
      <c r="I33" s="18" t="s">
        <v>151</v>
      </c>
      <c r="J33" s="16" t="s">
        <v>128</v>
      </c>
      <c r="K33" s="16" t="s">
        <v>110</v>
      </c>
      <c r="L33" s="176">
        <v>91</v>
      </c>
      <c r="M33" s="151">
        <v>689759.63</v>
      </c>
      <c r="N33" s="151">
        <f>M33*O33</f>
        <v>586295.68550000002</v>
      </c>
      <c r="O33" s="170">
        <v>0.85</v>
      </c>
      <c r="P33" s="151">
        <f>M33*Q33</f>
        <v>89668.751900000003</v>
      </c>
      <c r="Q33" s="170">
        <v>0.13</v>
      </c>
      <c r="R33" s="151">
        <f>M33*S33</f>
        <v>13795.1926</v>
      </c>
      <c r="S33" s="204">
        <v>0.02</v>
      </c>
    </row>
    <row r="34" spans="1:19" ht="91.5" hidden="1" customHeight="1" x14ac:dyDescent="0.2">
      <c r="A34" s="227"/>
      <c r="B34" s="136"/>
      <c r="C34" s="229"/>
      <c r="D34" s="158"/>
      <c r="E34" s="136"/>
      <c r="F34" s="136"/>
      <c r="G34" s="136"/>
      <c r="H34" s="136"/>
      <c r="I34" s="18" t="s">
        <v>107</v>
      </c>
      <c r="J34" s="16" t="s">
        <v>152</v>
      </c>
      <c r="K34" s="16" t="s">
        <v>108</v>
      </c>
      <c r="L34" s="177"/>
      <c r="M34" s="152"/>
      <c r="N34" s="152"/>
      <c r="O34" s="171"/>
      <c r="P34" s="152"/>
      <c r="Q34" s="171"/>
      <c r="R34" s="152"/>
      <c r="S34" s="205"/>
    </row>
    <row r="35" spans="1:19" ht="105.75" hidden="1" customHeight="1" x14ac:dyDescent="0.2">
      <c r="A35" s="228"/>
      <c r="B35" s="135"/>
      <c r="C35" s="181"/>
      <c r="D35" s="159"/>
      <c r="E35" s="135"/>
      <c r="F35" s="135"/>
      <c r="G35" s="135"/>
      <c r="H35" s="135"/>
      <c r="I35" s="18" t="s">
        <v>111</v>
      </c>
      <c r="J35" s="16" t="s">
        <v>152</v>
      </c>
      <c r="K35" s="16" t="s">
        <v>112</v>
      </c>
      <c r="L35" s="178"/>
      <c r="M35" s="153"/>
      <c r="N35" s="153"/>
      <c r="O35" s="172"/>
      <c r="P35" s="153"/>
      <c r="Q35" s="172"/>
      <c r="R35" s="153"/>
      <c r="S35" s="206"/>
    </row>
    <row r="36" spans="1:19" ht="33.75" hidden="1" customHeight="1" x14ac:dyDescent="0.2">
      <c r="A36" s="226">
        <v>12</v>
      </c>
      <c r="B36" s="134" t="s">
        <v>153</v>
      </c>
      <c r="C36" s="180" t="s">
        <v>154</v>
      </c>
      <c r="D36" s="157" t="s">
        <v>155</v>
      </c>
      <c r="E36" s="134">
        <v>18</v>
      </c>
      <c r="F36" s="134" t="s">
        <v>156</v>
      </c>
      <c r="G36" s="134" t="s">
        <v>157</v>
      </c>
      <c r="H36" s="134" t="s">
        <v>630</v>
      </c>
      <c r="I36" s="18" t="s">
        <v>158</v>
      </c>
      <c r="J36" s="16" t="s">
        <v>159</v>
      </c>
      <c r="K36" s="16" t="s">
        <v>160</v>
      </c>
      <c r="L36" s="176">
        <v>94</v>
      </c>
      <c r="M36" s="151">
        <v>1297423.74</v>
      </c>
      <c r="N36" s="151">
        <f>M36*O36</f>
        <v>1102810.179</v>
      </c>
      <c r="O36" s="170">
        <v>0.85</v>
      </c>
      <c r="P36" s="151">
        <f>M36*Q36</f>
        <v>168665.08619999999</v>
      </c>
      <c r="Q36" s="170">
        <v>0.13</v>
      </c>
      <c r="R36" s="151">
        <f>M36*S36</f>
        <v>25948.4748</v>
      </c>
      <c r="S36" s="204">
        <v>0.02</v>
      </c>
    </row>
    <row r="37" spans="1:19" ht="49.5" hidden="1" x14ac:dyDescent="0.2">
      <c r="A37" s="227"/>
      <c r="B37" s="136"/>
      <c r="C37" s="229"/>
      <c r="D37" s="158"/>
      <c r="E37" s="136"/>
      <c r="F37" s="136"/>
      <c r="G37" s="136"/>
      <c r="H37" s="136"/>
      <c r="I37" s="18" t="s">
        <v>161</v>
      </c>
      <c r="J37" s="16" t="s">
        <v>128</v>
      </c>
      <c r="K37" s="16" t="s">
        <v>162</v>
      </c>
      <c r="L37" s="177"/>
      <c r="M37" s="152"/>
      <c r="N37" s="152"/>
      <c r="O37" s="171"/>
      <c r="P37" s="152"/>
      <c r="Q37" s="171"/>
      <c r="R37" s="152"/>
      <c r="S37" s="205"/>
    </row>
    <row r="38" spans="1:19" ht="33.75" hidden="1" customHeight="1" x14ac:dyDescent="0.2">
      <c r="A38" s="227"/>
      <c r="B38" s="136"/>
      <c r="C38" s="229"/>
      <c r="D38" s="158"/>
      <c r="E38" s="136"/>
      <c r="F38" s="136"/>
      <c r="G38" s="136"/>
      <c r="H38" s="136"/>
      <c r="I38" s="18" t="s">
        <v>163</v>
      </c>
      <c r="J38" s="16" t="s">
        <v>159</v>
      </c>
      <c r="K38" s="16" t="s">
        <v>164</v>
      </c>
      <c r="L38" s="177"/>
      <c r="M38" s="152"/>
      <c r="N38" s="152"/>
      <c r="O38" s="171"/>
      <c r="P38" s="152"/>
      <c r="Q38" s="171"/>
      <c r="R38" s="152"/>
      <c r="S38" s="205"/>
    </row>
    <row r="39" spans="1:19" ht="49.5" hidden="1" x14ac:dyDescent="0.2">
      <c r="A39" s="228"/>
      <c r="B39" s="135"/>
      <c r="C39" s="181"/>
      <c r="D39" s="159"/>
      <c r="E39" s="135"/>
      <c r="F39" s="135"/>
      <c r="G39" s="135"/>
      <c r="H39" s="135"/>
      <c r="I39" s="18" t="s">
        <v>165</v>
      </c>
      <c r="J39" s="16" t="s">
        <v>159</v>
      </c>
      <c r="K39" s="16" t="s">
        <v>160</v>
      </c>
      <c r="L39" s="178"/>
      <c r="M39" s="153"/>
      <c r="N39" s="153"/>
      <c r="O39" s="172"/>
      <c r="P39" s="153"/>
      <c r="Q39" s="172"/>
      <c r="R39" s="153"/>
      <c r="S39" s="206"/>
    </row>
    <row r="40" spans="1:19" ht="92.25" hidden="1" customHeight="1" x14ac:dyDescent="0.2">
      <c r="A40" s="226">
        <v>13</v>
      </c>
      <c r="B40" s="134" t="s">
        <v>166</v>
      </c>
      <c r="C40" s="134" t="s">
        <v>167</v>
      </c>
      <c r="D40" s="157" t="s">
        <v>168</v>
      </c>
      <c r="E40" s="134">
        <v>24</v>
      </c>
      <c r="F40" s="134" t="s">
        <v>169</v>
      </c>
      <c r="G40" s="134" t="s">
        <v>170</v>
      </c>
      <c r="H40" s="134" t="s">
        <v>629</v>
      </c>
      <c r="I40" s="18" t="s">
        <v>171</v>
      </c>
      <c r="J40" s="16" t="s">
        <v>159</v>
      </c>
      <c r="K40" s="16" t="s">
        <v>64</v>
      </c>
      <c r="L40" s="176">
        <v>91</v>
      </c>
      <c r="M40" s="151">
        <v>1318347.68</v>
      </c>
      <c r="N40" s="151">
        <f>O40*M40</f>
        <v>1120595.5279999999</v>
      </c>
      <c r="O40" s="170">
        <v>0.85</v>
      </c>
      <c r="P40" s="151">
        <f>Q40*M40</f>
        <v>171385.19839999999</v>
      </c>
      <c r="Q40" s="170">
        <v>0.13</v>
      </c>
      <c r="R40" s="151">
        <f>S40*M40</f>
        <v>26366.953600000001</v>
      </c>
      <c r="S40" s="204">
        <v>0.02</v>
      </c>
    </row>
    <row r="41" spans="1:19" ht="94.5" hidden="1" customHeight="1" x14ac:dyDescent="0.2">
      <c r="A41" s="228"/>
      <c r="B41" s="135"/>
      <c r="C41" s="135"/>
      <c r="D41" s="159"/>
      <c r="E41" s="135"/>
      <c r="F41" s="135"/>
      <c r="G41" s="135"/>
      <c r="H41" s="135"/>
      <c r="I41" s="18" t="s">
        <v>172</v>
      </c>
      <c r="J41" s="16" t="s">
        <v>128</v>
      </c>
      <c r="K41" s="16" t="s">
        <v>67</v>
      </c>
      <c r="L41" s="178"/>
      <c r="M41" s="153"/>
      <c r="N41" s="153"/>
      <c r="O41" s="172"/>
      <c r="P41" s="153"/>
      <c r="Q41" s="172"/>
      <c r="R41" s="153"/>
      <c r="S41" s="206"/>
    </row>
    <row r="42" spans="1:19" ht="128.25" hidden="1" customHeight="1" x14ac:dyDescent="0.2">
      <c r="A42" s="226">
        <v>14</v>
      </c>
      <c r="B42" s="134" t="s">
        <v>173</v>
      </c>
      <c r="C42" s="134" t="s">
        <v>174</v>
      </c>
      <c r="D42" s="157" t="s">
        <v>175</v>
      </c>
      <c r="E42" s="134">
        <v>24</v>
      </c>
      <c r="F42" s="134" t="s">
        <v>176</v>
      </c>
      <c r="G42" s="134" t="s">
        <v>177</v>
      </c>
      <c r="H42" s="134" t="s">
        <v>629</v>
      </c>
      <c r="I42" s="18" t="s">
        <v>178</v>
      </c>
      <c r="J42" s="16" t="s">
        <v>152</v>
      </c>
      <c r="K42" s="16" t="s">
        <v>64</v>
      </c>
      <c r="L42" s="176">
        <v>94</v>
      </c>
      <c r="M42" s="151">
        <v>305525.96999999997</v>
      </c>
      <c r="N42" s="151">
        <f>M42*O42</f>
        <v>259697.07449999996</v>
      </c>
      <c r="O42" s="170">
        <v>0.85</v>
      </c>
      <c r="P42" s="151">
        <f>M42*Q42</f>
        <v>39718.376100000001</v>
      </c>
      <c r="Q42" s="170">
        <v>0.13</v>
      </c>
      <c r="R42" s="151">
        <f>M42*S42</f>
        <v>6110.5193999999992</v>
      </c>
      <c r="S42" s="204">
        <v>0.02</v>
      </c>
    </row>
    <row r="43" spans="1:19" ht="118.5" hidden="1" customHeight="1" x14ac:dyDescent="0.2">
      <c r="A43" s="228"/>
      <c r="B43" s="135"/>
      <c r="C43" s="135"/>
      <c r="D43" s="159"/>
      <c r="E43" s="135"/>
      <c r="F43" s="135"/>
      <c r="G43" s="135"/>
      <c r="H43" s="135"/>
      <c r="I43" s="18" t="s">
        <v>117</v>
      </c>
      <c r="J43" s="16" t="s">
        <v>128</v>
      </c>
      <c r="K43" s="16" t="s">
        <v>67</v>
      </c>
      <c r="L43" s="178"/>
      <c r="M43" s="153"/>
      <c r="N43" s="153"/>
      <c r="O43" s="172"/>
      <c r="P43" s="153"/>
      <c r="Q43" s="172"/>
      <c r="R43" s="153"/>
      <c r="S43" s="206"/>
    </row>
    <row r="44" spans="1:19" ht="34.5" customHeight="1" x14ac:dyDescent="0.2">
      <c r="A44" s="226">
        <v>15</v>
      </c>
      <c r="B44" s="134" t="s">
        <v>179</v>
      </c>
      <c r="C44" s="134" t="s">
        <v>180</v>
      </c>
      <c r="D44" s="195" t="s">
        <v>181</v>
      </c>
      <c r="E44" s="134">
        <v>18</v>
      </c>
      <c r="F44" s="134" t="s">
        <v>182</v>
      </c>
      <c r="G44" s="137">
        <v>43012</v>
      </c>
      <c r="H44" s="223" t="s">
        <v>628</v>
      </c>
      <c r="I44" s="18" t="s">
        <v>183</v>
      </c>
      <c r="J44" s="16" t="s">
        <v>152</v>
      </c>
      <c r="K44" s="16" t="s">
        <v>112</v>
      </c>
      <c r="L44" s="176">
        <v>94</v>
      </c>
      <c r="M44" s="151">
        <v>494928.67000000004</v>
      </c>
      <c r="N44" s="151">
        <f>M44*O44</f>
        <v>420689.36950000003</v>
      </c>
      <c r="O44" s="170">
        <v>0.85</v>
      </c>
      <c r="P44" s="151">
        <f>M44*Q44</f>
        <v>64340.727100000011</v>
      </c>
      <c r="Q44" s="170">
        <v>0.13</v>
      </c>
      <c r="R44" s="151">
        <f>M44*S44</f>
        <v>9898.5734000000011</v>
      </c>
      <c r="S44" s="204">
        <v>0.02</v>
      </c>
    </row>
    <row r="45" spans="1:19" ht="34.5" hidden="1" customHeight="1" x14ac:dyDescent="0.2">
      <c r="A45" s="227"/>
      <c r="B45" s="136"/>
      <c r="C45" s="136"/>
      <c r="D45" s="221"/>
      <c r="E45" s="136"/>
      <c r="F45" s="136"/>
      <c r="G45" s="136"/>
      <c r="H45" s="224"/>
      <c r="I45" s="18" t="s">
        <v>184</v>
      </c>
      <c r="J45" s="16" t="s">
        <v>152</v>
      </c>
      <c r="K45" s="16" t="s">
        <v>112</v>
      </c>
      <c r="L45" s="177"/>
      <c r="M45" s="152"/>
      <c r="N45" s="152"/>
      <c r="O45" s="171"/>
      <c r="P45" s="152"/>
      <c r="Q45" s="171"/>
      <c r="R45" s="152"/>
      <c r="S45" s="205"/>
    </row>
    <row r="46" spans="1:19" ht="49.5" hidden="1" customHeight="1" x14ac:dyDescent="0.2">
      <c r="A46" s="228"/>
      <c r="B46" s="135"/>
      <c r="C46" s="135"/>
      <c r="D46" s="222"/>
      <c r="E46" s="135"/>
      <c r="F46" s="135"/>
      <c r="G46" s="135"/>
      <c r="H46" s="225"/>
      <c r="I46" s="18" t="s">
        <v>185</v>
      </c>
      <c r="J46" s="16" t="s">
        <v>128</v>
      </c>
      <c r="K46" s="16" t="s">
        <v>90</v>
      </c>
      <c r="L46" s="178"/>
      <c r="M46" s="153"/>
      <c r="N46" s="153"/>
      <c r="O46" s="172"/>
      <c r="P46" s="153"/>
      <c r="Q46" s="172"/>
      <c r="R46" s="153"/>
      <c r="S46" s="206"/>
    </row>
    <row r="47" spans="1:19" ht="49.5" hidden="1" customHeight="1" x14ac:dyDescent="0.2">
      <c r="A47" s="215">
        <v>16</v>
      </c>
      <c r="B47" s="139" t="s">
        <v>326</v>
      </c>
      <c r="C47" s="139" t="s">
        <v>327</v>
      </c>
      <c r="D47" s="199" t="s">
        <v>331</v>
      </c>
      <c r="E47" s="139">
        <v>28</v>
      </c>
      <c r="F47" s="139" t="s">
        <v>328</v>
      </c>
      <c r="G47" s="139" t="s">
        <v>329</v>
      </c>
      <c r="H47" s="134" t="s">
        <v>629</v>
      </c>
      <c r="I47" s="76" t="s">
        <v>330</v>
      </c>
      <c r="J47" s="75" t="s">
        <v>152</v>
      </c>
      <c r="K47" s="75" t="s">
        <v>64</v>
      </c>
      <c r="L47" s="216">
        <v>94</v>
      </c>
      <c r="M47" s="211">
        <v>5836225.8200000003</v>
      </c>
      <c r="N47" s="211">
        <v>4960791.9400000004</v>
      </c>
      <c r="O47" s="212">
        <v>0.85</v>
      </c>
      <c r="P47" s="211">
        <v>758709.35</v>
      </c>
      <c r="Q47" s="212">
        <v>0.13</v>
      </c>
      <c r="R47" s="211">
        <v>116724.53</v>
      </c>
      <c r="S47" s="210">
        <v>0.02</v>
      </c>
    </row>
    <row r="48" spans="1:19" ht="49.5" hidden="1" customHeight="1" x14ac:dyDescent="0.2">
      <c r="A48" s="215"/>
      <c r="B48" s="139"/>
      <c r="C48" s="139"/>
      <c r="D48" s="199"/>
      <c r="E48" s="139"/>
      <c r="F48" s="139"/>
      <c r="G48" s="139"/>
      <c r="H48" s="135"/>
      <c r="I48" s="76" t="s">
        <v>285</v>
      </c>
      <c r="J48" s="75" t="s">
        <v>128</v>
      </c>
      <c r="K48" s="75" t="s">
        <v>288</v>
      </c>
      <c r="L48" s="216"/>
      <c r="M48" s="211"/>
      <c r="N48" s="211"/>
      <c r="O48" s="212"/>
      <c r="P48" s="211"/>
      <c r="Q48" s="212"/>
      <c r="R48" s="211"/>
      <c r="S48" s="210"/>
    </row>
    <row r="49" spans="1:19" ht="49.5" hidden="1" customHeight="1" x14ac:dyDescent="0.2">
      <c r="A49" s="215">
        <v>17</v>
      </c>
      <c r="B49" s="139" t="s">
        <v>520</v>
      </c>
      <c r="C49" s="139" t="s">
        <v>521</v>
      </c>
      <c r="D49" s="199" t="s">
        <v>528</v>
      </c>
      <c r="E49" s="139">
        <v>36</v>
      </c>
      <c r="F49" s="139" t="s">
        <v>522</v>
      </c>
      <c r="G49" s="139" t="s">
        <v>523</v>
      </c>
      <c r="H49" s="134" t="s">
        <v>629</v>
      </c>
      <c r="I49" s="76" t="s">
        <v>524</v>
      </c>
      <c r="J49" s="104" t="s">
        <v>128</v>
      </c>
      <c r="K49" s="104" t="s">
        <v>90</v>
      </c>
      <c r="L49" s="176">
        <v>94</v>
      </c>
      <c r="M49" s="151">
        <v>3202768.49</v>
      </c>
      <c r="N49" s="151">
        <v>2722353.22</v>
      </c>
      <c r="O49" s="170">
        <v>0.85</v>
      </c>
      <c r="P49" s="151">
        <v>416359.9</v>
      </c>
      <c r="Q49" s="170">
        <v>0.13</v>
      </c>
      <c r="R49" s="151">
        <v>64055.37</v>
      </c>
      <c r="S49" s="207">
        <v>0.02</v>
      </c>
    </row>
    <row r="50" spans="1:19" ht="49.5" hidden="1" customHeight="1" x14ac:dyDescent="0.2">
      <c r="A50" s="215"/>
      <c r="B50" s="139"/>
      <c r="C50" s="139"/>
      <c r="D50" s="199"/>
      <c r="E50" s="139"/>
      <c r="F50" s="139"/>
      <c r="G50" s="139"/>
      <c r="H50" s="136"/>
      <c r="I50" s="76" t="s">
        <v>525</v>
      </c>
      <c r="J50" s="104" t="s">
        <v>152</v>
      </c>
      <c r="K50" s="104" t="s">
        <v>88</v>
      </c>
      <c r="L50" s="177"/>
      <c r="M50" s="152"/>
      <c r="N50" s="152"/>
      <c r="O50" s="171"/>
      <c r="P50" s="152"/>
      <c r="Q50" s="171"/>
      <c r="R50" s="152"/>
      <c r="S50" s="209"/>
    </row>
    <row r="51" spans="1:19" ht="49.5" hidden="1" customHeight="1" x14ac:dyDescent="0.2">
      <c r="A51" s="215"/>
      <c r="B51" s="139"/>
      <c r="C51" s="139"/>
      <c r="D51" s="199"/>
      <c r="E51" s="139"/>
      <c r="F51" s="139"/>
      <c r="G51" s="139"/>
      <c r="H51" s="136"/>
      <c r="I51" s="76" t="s">
        <v>526</v>
      </c>
      <c r="J51" s="104" t="s">
        <v>128</v>
      </c>
      <c r="K51" s="104" t="s">
        <v>90</v>
      </c>
      <c r="L51" s="177"/>
      <c r="M51" s="152"/>
      <c r="N51" s="152"/>
      <c r="O51" s="171"/>
      <c r="P51" s="152"/>
      <c r="Q51" s="171"/>
      <c r="R51" s="152"/>
      <c r="S51" s="209"/>
    </row>
    <row r="52" spans="1:19" ht="49.5" hidden="1" customHeight="1" x14ac:dyDescent="0.2">
      <c r="A52" s="215"/>
      <c r="B52" s="139"/>
      <c r="C52" s="139"/>
      <c r="D52" s="199"/>
      <c r="E52" s="139"/>
      <c r="F52" s="139"/>
      <c r="G52" s="139"/>
      <c r="H52" s="135"/>
      <c r="I52" s="76" t="s">
        <v>527</v>
      </c>
      <c r="J52" s="104" t="s">
        <v>152</v>
      </c>
      <c r="K52" s="104" t="s">
        <v>88</v>
      </c>
      <c r="L52" s="178"/>
      <c r="M52" s="153"/>
      <c r="N52" s="153"/>
      <c r="O52" s="172"/>
      <c r="P52" s="153"/>
      <c r="Q52" s="172"/>
      <c r="R52" s="153"/>
      <c r="S52" s="208"/>
    </row>
    <row r="53" spans="1:19" ht="49.5" hidden="1" customHeight="1" x14ac:dyDescent="0.2">
      <c r="A53" s="215">
        <v>18</v>
      </c>
      <c r="B53" s="139" t="s">
        <v>565</v>
      </c>
      <c r="C53" s="139" t="s">
        <v>566</v>
      </c>
      <c r="D53" s="199" t="s">
        <v>567</v>
      </c>
      <c r="E53" s="139">
        <v>24</v>
      </c>
      <c r="F53" s="139" t="s">
        <v>561</v>
      </c>
      <c r="G53" s="139" t="s">
        <v>562</v>
      </c>
      <c r="H53" s="134" t="s">
        <v>629</v>
      </c>
      <c r="I53" s="76" t="s">
        <v>563</v>
      </c>
      <c r="J53" s="111" t="s">
        <v>152</v>
      </c>
      <c r="K53" s="111" t="s">
        <v>74</v>
      </c>
      <c r="L53" s="176">
        <v>94</v>
      </c>
      <c r="M53" s="151">
        <v>363565.7</v>
      </c>
      <c r="N53" s="151">
        <v>309030.84999999998</v>
      </c>
      <c r="O53" s="170">
        <v>0.85</v>
      </c>
      <c r="P53" s="151">
        <v>47263.54</v>
      </c>
      <c r="Q53" s="170">
        <v>0.13</v>
      </c>
      <c r="R53" s="151">
        <v>7271.31</v>
      </c>
      <c r="S53" s="207">
        <v>0.02</v>
      </c>
    </row>
    <row r="54" spans="1:19" ht="49.5" hidden="1" customHeight="1" x14ac:dyDescent="0.2">
      <c r="A54" s="215"/>
      <c r="B54" s="139"/>
      <c r="C54" s="139"/>
      <c r="D54" s="199"/>
      <c r="E54" s="139"/>
      <c r="F54" s="139"/>
      <c r="G54" s="139"/>
      <c r="H54" s="135"/>
      <c r="I54" s="76" t="s">
        <v>564</v>
      </c>
      <c r="J54" s="111" t="s">
        <v>128</v>
      </c>
      <c r="K54" s="111" t="s">
        <v>67</v>
      </c>
      <c r="L54" s="178"/>
      <c r="M54" s="153"/>
      <c r="N54" s="153"/>
      <c r="O54" s="172"/>
      <c r="P54" s="153"/>
      <c r="Q54" s="172"/>
      <c r="R54" s="153"/>
      <c r="S54" s="208"/>
    </row>
    <row r="55" spans="1:19" ht="49.5" hidden="1" customHeight="1" x14ac:dyDescent="0.2">
      <c r="A55" s="215">
        <v>19</v>
      </c>
      <c r="B55" s="134" t="s">
        <v>579</v>
      </c>
      <c r="C55" s="134" t="s">
        <v>581</v>
      </c>
      <c r="D55" s="199" t="s">
        <v>591</v>
      </c>
      <c r="E55" s="139">
        <v>24</v>
      </c>
      <c r="F55" s="139" t="s">
        <v>583</v>
      </c>
      <c r="G55" s="139" t="s">
        <v>585</v>
      </c>
      <c r="H55" s="134" t="s">
        <v>629</v>
      </c>
      <c r="I55" s="76" t="s">
        <v>586</v>
      </c>
      <c r="J55" s="112" t="s">
        <v>152</v>
      </c>
      <c r="K55" s="112" t="s">
        <v>126</v>
      </c>
      <c r="L55" s="176">
        <v>85</v>
      </c>
      <c r="M55" s="151">
        <v>601996.28</v>
      </c>
      <c r="N55" s="151">
        <v>511696.84</v>
      </c>
      <c r="O55" s="170">
        <v>0.85</v>
      </c>
      <c r="P55" s="151">
        <v>78259.509999999995</v>
      </c>
      <c r="Q55" s="170">
        <v>0.13</v>
      </c>
      <c r="R55" s="151">
        <v>12039.93</v>
      </c>
      <c r="S55" s="207">
        <v>0.02</v>
      </c>
    </row>
    <row r="56" spans="1:19" ht="49.5" hidden="1" customHeight="1" x14ac:dyDescent="0.2">
      <c r="A56" s="215"/>
      <c r="B56" s="136"/>
      <c r="C56" s="136"/>
      <c r="D56" s="199"/>
      <c r="E56" s="139"/>
      <c r="F56" s="139"/>
      <c r="G56" s="139"/>
      <c r="H56" s="136"/>
      <c r="I56" s="76" t="s">
        <v>587</v>
      </c>
      <c r="J56" s="112" t="s">
        <v>128</v>
      </c>
      <c r="K56" s="112" t="s">
        <v>67</v>
      </c>
      <c r="L56" s="177"/>
      <c r="M56" s="152"/>
      <c r="N56" s="152"/>
      <c r="O56" s="171"/>
      <c r="P56" s="152"/>
      <c r="Q56" s="171"/>
      <c r="R56" s="152"/>
      <c r="S56" s="209"/>
    </row>
    <row r="57" spans="1:19" ht="49.5" hidden="1" customHeight="1" x14ac:dyDescent="0.2">
      <c r="A57" s="215"/>
      <c r="B57" s="135"/>
      <c r="C57" s="135"/>
      <c r="D57" s="199"/>
      <c r="E57" s="139"/>
      <c r="F57" s="139"/>
      <c r="G57" s="139"/>
      <c r="H57" s="135"/>
      <c r="I57" s="76" t="s">
        <v>588</v>
      </c>
      <c r="J57" s="112" t="s">
        <v>152</v>
      </c>
      <c r="K57" s="112" t="s">
        <v>74</v>
      </c>
      <c r="L57" s="178"/>
      <c r="M57" s="153"/>
      <c r="N57" s="153"/>
      <c r="O57" s="172"/>
      <c r="P57" s="153"/>
      <c r="Q57" s="172"/>
      <c r="R57" s="153"/>
      <c r="S57" s="208"/>
    </row>
    <row r="58" spans="1:19" ht="139.9" hidden="1" customHeight="1" x14ac:dyDescent="0.2">
      <c r="A58" s="215">
        <v>20</v>
      </c>
      <c r="B58" s="134" t="s">
        <v>580</v>
      </c>
      <c r="C58" s="134" t="s">
        <v>582</v>
      </c>
      <c r="D58" s="220" t="s">
        <v>592</v>
      </c>
      <c r="E58" s="139">
        <v>21</v>
      </c>
      <c r="F58" s="139" t="s">
        <v>583</v>
      </c>
      <c r="G58" s="139" t="s">
        <v>584</v>
      </c>
      <c r="H58" s="134" t="s">
        <v>629</v>
      </c>
      <c r="I58" s="76" t="s">
        <v>589</v>
      </c>
      <c r="J58" s="112" t="s">
        <v>152</v>
      </c>
      <c r="K58" s="112" t="s">
        <v>164</v>
      </c>
      <c r="L58" s="176">
        <v>94</v>
      </c>
      <c r="M58" s="151">
        <v>927792.47</v>
      </c>
      <c r="N58" s="151">
        <v>788623.6</v>
      </c>
      <c r="O58" s="170">
        <v>0.85</v>
      </c>
      <c r="P58" s="151">
        <v>120613.02</v>
      </c>
      <c r="Q58" s="170">
        <v>0.13</v>
      </c>
      <c r="R58" s="151">
        <v>18555.849999999999</v>
      </c>
      <c r="S58" s="207">
        <v>0.02</v>
      </c>
    </row>
    <row r="59" spans="1:19" ht="139.9" hidden="1" customHeight="1" x14ac:dyDescent="0.2">
      <c r="A59" s="215"/>
      <c r="B59" s="135"/>
      <c r="C59" s="135"/>
      <c r="D59" s="199"/>
      <c r="E59" s="139"/>
      <c r="F59" s="139"/>
      <c r="G59" s="139"/>
      <c r="H59" s="135"/>
      <c r="I59" s="76" t="s">
        <v>590</v>
      </c>
      <c r="J59" s="112" t="s">
        <v>128</v>
      </c>
      <c r="K59" s="112" t="s">
        <v>103</v>
      </c>
      <c r="L59" s="178"/>
      <c r="M59" s="153"/>
      <c r="N59" s="153"/>
      <c r="O59" s="172"/>
      <c r="P59" s="153"/>
      <c r="Q59" s="172"/>
      <c r="R59" s="153"/>
      <c r="S59" s="208"/>
    </row>
    <row r="60" spans="1:19" ht="16.5" hidden="1" x14ac:dyDescent="0.2">
      <c r="A60" s="163" t="s">
        <v>186</v>
      </c>
      <c r="B60" s="164"/>
      <c r="C60" s="164"/>
      <c r="D60" s="164"/>
      <c r="E60" s="164"/>
      <c r="F60" s="164"/>
      <c r="G60" s="164"/>
      <c r="H60" s="164"/>
      <c r="I60" s="164"/>
      <c r="J60" s="164"/>
      <c r="K60" s="165"/>
      <c r="L60" s="19"/>
      <c r="M60" s="28">
        <f>SUM(M8:M59)</f>
        <v>22148255.940000001</v>
      </c>
      <c r="N60" s="28">
        <f t="shared" ref="N60:R60" si="0">SUM(N8:N59)</f>
        <v>18826017.553000003</v>
      </c>
      <c r="O60" s="28"/>
      <c r="P60" s="28">
        <f t="shared" si="0"/>
        <v>2879273.2533999998</v>
      </c>
      <c r="Q60" s="28"/>
      <c r="R60" s="28">
        <f t="shared" si="0"/>
        <v>442965.13359999994</v>
      </c>
      <c r="S60" s="29"/>
    </row>
    <row r="61" spans="1:19" ht="16.5" hidden="1" x14ac:dyDescent="0.2">
      <c r="A61" s="163" t="s">
        <v>187</v>
      </c>
      <c r="B61" s="164"/>
      <c r="C61" s="164"/>
      <c r="D61" s="164"/>
      <c r="E61" s="164"/>
      <c r="F61" s="164"/>
      <c r="G61" s="164"/>
      <c r="H61" s="164"/>
      <c r="I61" s="164"/>
      <c r="J61" s="164"/>
      <c r="K61" s="164"/>
      <c r="L61" s="164"/>
      <c r="M61" s="164"/>
      <c r="N61" s="164"/>
      <c r="O61" s="164"/>
      <c r="P61" s="164"/>
      <c r="Q61" s="164"/>
      <c r="R61" s="164"/>
      <c r="S61" s="192"/>
    </row>
    <row r="62" spans="1:19" ht="33" x14ac:dyDescent="0.2">
      <c r="A62" s="148">
        <v>1</v>
      </c>
      <c r="B62" s="134" t="s">
        <v>188</v>
      </c>
      <c r="C62" s="154" t="s">
        <v>189</v>
      </c>
      <c r="D62" s="157" t="s">
        <v>190</v>
      </c>
      <c r="E62" s="134">
        <v>18</v>
      </c>
      <c r="F62" s="134" t="s">
        <v>71</v>
      </c>
      <c r="G62" s="134" t="s">
        <v>144</v>
      </c>
      <c r="H62" s="134" t="s">
        <v>628</v>
      </c>
      <c r="I62" s="18" t="s">
        <v>191</v>
      </c>
      <c r="J62" s="16" t="s">
        <v>63</v>
      </c>
      <c r="K62" s="16" t="s">
        <v>74</v>
      </c>
      <c r="L62" s="176">
        <v>86</v>
      </c>
      <c r="M62" s="151">
        <v>258191.52</v>
      </c>
      <c r="N62" s="151">
        <f>M62*85%</f>
        <v>219462.79199999999</v>
      </c>
      <c r="O62" s="170">
        <v>0.85</v>
      </c>
      <c r="P62" s="151">
        <f>M62*13%</f>
        <v>33564.897599999997</v>
      </c>
      <c r="Q62" s="170">
        <v>0.13</v>
      </c>
      <c r="R62" s="151">
        <f>M62*2%</f>
        <v>5163.8303999999998</v>
      </c>
      <c r="S62" s="173">
        <v>0.02</v>
      </c>
    </row>
    <row r="63" spans="1:19" ht="32.25" hidden="1" customHeight="1" x14ac:dyDescent="0.2">
      <c r="A63" s="149"/>
      <c r="B63" s="136"/>
      <c r="C63" s="155"/>
      <c r="D63" s="158"/>
      <c r="E63" s="136"/>
      <c r="F63" s="136"/>
      <c r="G63" s="136"/>
      <c r="H63" s="136"/>
      <c r="I63" s="18" t="s">
        <v>192</v>
      </c>
      <c r="J63" s="16" t="s">
        <v>128</v>
      </c>
      <c r="K63" s="16" t="s">
        <v>140</v>
      </c>
      <c r="L63" s="177"/>
      <c r="M63" s="152"/>
      <c r="N63" s="152"/>
      <c r="O63" s="171"/>
      <c r="P63" s="152"/>
      <c r="Q63" s="171"/>
      <c r="R63" s="152"/>
      <c r="S63" s="174"/>
    </row>
    <row r="64" spans="1:19" ht="70.5" hidden="1" customHeight="1" x14ac:dyDescent="0.2">
      <c r="A64" s="150"/>
      <c r="B64" s="135"/>
      <c r="C64" s="156"/>
      <c r="D64" s="159"/>
      <c r="E64" s="135"/>
      <c r="F64" s="135"/>
      <c r="G64" s="135"/>
      <c r="H64" s="135"/>
      <c r="I64" s="18" t="s">
        <v>116</v>
      </c>
      <c r="J64" s="16" t="s">
        <v>63</v>
      </c>
      <c r="K64" s="16" t="s">
        <v>74</v>
      </c>
      <c r="L64" s="178"/>
      <c r="M64" s="153"/>
      <c r="N64" s="153"/>
      <c r="O64" s="172"/>
      <c r="P64" s="153"/>
      <c r="Q64" s="172"/>
      <c r="R64" s="153"/>
      <c r="S64" s="175"/>
    </row>
    <row r="65" spans="1:19" ht="62.25" hidden="1" customHeight="1" x14ac:dyDescent="0.2">
      <c r="A65" s="134">
        <v>2</v>
      </c>
      <c r="B65" s="134" t="s">
        <v>193</v>
      </c>
      <c r="C65" s="180" t="s">
        <v>194</v>
      </c>
      <c r="D65" s="157" t="s">
        <v>195</v>
      </c>
      <c r="E65" s="134">
        <v>24</v>
      </c>
      <c r="F65" s="134" t="s">
        <v>196</v>
      </c>
      <c r="G65" s="134" t="s">
        <v>197</v>
      </c>
      <c r="H65" s="134" t="s">
        <v>629</v>
      </c>
      <c r="I65" s="18" t="s">
        <v>198</v>
      </c>
      <c r="J65" s="16" t="s">
        <v>128</v>
      </c>
      <c r="K65" s="16" t="s">
        <v>162</v>
      </c>
      <c r="L65" s="176">
        <v>86</v>
      </c>
      <c r="M65" s="151">
        <v>1162818.31</v>
      </c>
      <c r="N65" s="151">
        <f>M65*O65</f>
        <v>988395.56350000005</v>
      </c>
      <c r="O65" s="170">
        <v>0.85</v>
      </c>
      <c r="P65" s="151">
        <f>M65*Q65</f>
        <v>151166.38030000002</v>
      </c>
      <c r="Q65" s="170">
        <v>0.13</v>
      </c>
      <c r="R65" s="151">
        <f>M65*S65</f>
        <v>23256.3662</v>
      </c>
      <c r="S65" s="170">
        <v>0.02</v>
      </c>
    </row>
    <row r="66" spans="1:19" ht="55.5" hidden="1" customHeight="1" x14ac:dyDescent="0.2">
      <c r="A66" s="135"/>
      <c r="B66" s="135"/>
      <c r="C66" s="181"/>
      <c r="D66" s="159"/>
      <c r="E66" s="135"/>
      <c r="F66" s="135"/>
      <c r="G66" s="135"/>
      <c r="H66" s="135"/>
      <c r="I66" s="18" t="s">
        <v>199</v>
      </c>
      <c r="J66" s="16" t="s">
        <v>152</v>
      </c>
      <c r="K66" s="16" t="s">
        <v>200</v>
      </c>
      <c r="L66" s="178"/>
      <c r="M66" s="153"/>
      <c r="N66" s="153"/>
      <c r="O66" s="172"/>
      <c r="P66" s="153"/>
      <c r="Q66" s="172"/>
      <c r="R66" s="153"/>
      <c r="S66" s="172"/>
    </row>
    <row r="67" spans="1:19" ht="16.5" hidden="1" x14ac:dyDescent="0.2">
      <c r="A67" s="163" t="s">
        <v>201</v>
      </c>
      <c r="B67" s="164"/>
      <c r="C67" s="164"/>
      <c r="D67" s="164"/>
      <c r="E67" s="164"/>
      <c r="F67" s="164"/>
      <c r="G67" s="164"/>
      <c r="H67" s="164"/>
      <c r="I67" s="164"/>
      <c r="J67" s="164"/>
      <c r="K67" s="165"/>
      <c r="L67" s="19"/>
      <c r="M67" s="28">
        <f>SUM(M61:M66)</f>
        <v>1421009.83</v>
      </c>
      <c r="N67" s="19">
        <f>SUM(N61:N66)</f>
        <v>1207858.3555000001</v>
      </c>
      <c r="O67" s="19"/>
      <c r="P67" s="19">
        <f>SUM(P61:P66)</f>
        <v>184731.27790000002</v>
      </c>
      <c r="Q67" s="19"/>
      <c r="R67" s="19">
        <f>SUM(R61:R66)</f>
        <v>28420.196599999999</v>
      </c>
      <c r="S67" s="30"/>
    </row>
    <row r="68" spans="1:19" ht="17.25" hidden="1" thickBot="1" x14ac:dyDescent="0.35">
      <c r="A68" s="217" t="s">
        <v>202</v>
      </c>
      <c r="B68" s="218"/>
      <c r="C68" s="218"/>
      <c r="D68" s="218"/>
      <c r="E68" s="218"/>
      <c r="F68" s="218"/>
      <c r="G68" s="218"/>
      <c r="H68" s="218"/>
      <c r="I68" s="218"/>
      <c r="J68" s="218"/>
      <c r="K68" s="219"/>
      <c r="L68" s="31"/>
      <c r="M68" s="31">
        <f>M60+M67</f>
        <v>23569265.770000003</v>
      </c>
      <c r="N68" s="31">
        <f>N60+N67</f>
        <v>20033875.908500005</v>
      </c>
      <c r="O68" s="32"/>
      <c r="P68" s="31">
        <f>P60+P67</f>
        <v>3064004.5312999999</v>
      </c>
      <c r="Q68" s="32"/>
      <c r="R68" s="31">
        <f>R60+R67</f>
        <v>471385.33019999997</v>
      </c>
      <c r="S68" s="33"/>
    </row>
    <row r="70" spans="1:19" x14ac:dyDescent="0.2">
      <c r="A70" s="213" t="s">
        <v>679</v>
      </c>
      <c r="B70" s="214"/>
      <c r="C70" s="214"/>
      <c r="D70" s="214"/>
      <c r="E70" s="214"/>
      <c r="F70" s="214"/>
      <c r="G70" s="214"/>
      <c r="H70" s="214"/>
      <c r="I70" s="214"/>
      <c r="J70" s="214"/>
      <c r="K70" s="214"/>
      <c r="L70" s="214"/>
      <c r="M70" s="214"/>
      <c r="N70" s="214"/>
      <c r="O70" s="214"/>
      <c r="P70" s="214"/>
      <c r="Q70" s="214"/>
      <c r="R70" s="214"/>
      <c r="S70" s="214"/>
    </row>
    <row r="71" spans="1:19" x14ac:dyDescent="0.2">
      <c r="A71" s="214"/>
      <c r="B71" s="214"/>
      <c r="C71" s="214"/>
      <c r="D71" s="214"/>
      <c r="E71" s="214"/>
      <c r="F71" s="214"/>
      <c r="G71" s="214"/>
      <c r="H71" s="214"/>
      <c r="I71" s="214"/>
      <c r="J71" s="214"/>
      <c r="K71" s="214"/>
      <c r="L71" s="214"/>
      <c r="M71" s="214"/>
      <c r="N71" s="214"/>
      <c r="O71" s="214"/>
      <c r="P71" s="214"/>
      <c r="Q71" s="214"/>
      <c r="R71" s="214"/>
      <c r="S71" s="214"/>
    </row>
    <row r="77" spans="1:19" x14ac:dyDescent="0.2">
      <c r="S77" s="25"/>
    </row>
    <row r="84" spans="16:16" x14ac:dyDescent="0.2">
      <c r="P84" s="25"/>
    </row>
  </sheetData>
  <autoFilter ref="A1:S68">
    <filterColumn colId="7">
      <filters>
        <filter val="Finalized"/>
      </filters>
    </filterColumn>
  </autoFilter>
  <mergeCells count="372">
    <mergeCell ref="S53:S54"/>
    <mergeCell ref="R53:R54"/>
    <mergeCell ref="Q53:Q54"/>
    <mergeCell ref="G53:G54"/>
    <mergeCell ref="F53:F54"/>
    <mergeCell ref="E53:E54"/>
    <mergeCell ref="D53:D54"/>
    <mergeCell ref="C53:C54"/>
    <mergeCell ref="B53:B54"/>
    <mergeCell ref="H53:H54"/>
    <mergeCell ref="N53:N54"/>
    <mergeCell ref="M53:M54"/>
    <mergeCell ref="L53:L54"/>
    <mergeCell ref="A1:A2"/>
    <mergeCell ref="B1:B2"/>
    <mergeCell ref="C1:C2"/>
    <mergeCell ref="D1:D2"/>
    <mergeCell ref="E1:E2"/>
    <mergeCell ref="F1:F2"/>
    <mergeCell ref="A6:S6"/>
    <mergeCell ref="A7:S7"/>
    <mergeCell ref="A8:A9"/>
    <mergeCell ref="B8:B9"/>
    <mergeCell ref="C8:C9"/>
    <mergeCell ref="D8:D9"/>
    <mergeCell ref="G1:G2"/>
    <mergeCell ref="I1:I2"/>
    <mergeCell ref="J1:J2"/>
    <mergeCell ref="K1:K2"/>
    <mergeCell ref="L1:L2"/>
    <mergeCell ref="M1:R1"/>
    <mergeCell ref="E8:E9"/>
    <mergeCell ref="F8:F9"/>
    <mergeCell ref="G8:G9"/>
    <mergeCell ref="L8:L9"/>
    <mergeCell ref="S8:S9"/>
    <mergeCell ref="M8:M9"/>
    <mergeCell ref="N8:N9"/>
    <mergeCell ref="O8:O9"/>
    <mergeCell ref="P8:P9"/>
    <mergeCell ref="Q8:Q9"/>
    <mergeCell ref="R8:R9"/>
    <mergeCell ref="A10:A11"/>
    <mergeCell ref="B10:B11"/>
    <mergeCell ref="C10:C11"/>
    <mergeCell ref="D10:D11"/>
    <mergeCell ref="E10:E11"/>
    <mergeCell ref="F10:F11"/>
    <mergeCell ref="G10:G11"/>
    <mergeCell ref="L10:L11"/>
    <mergeCell ref="M10:M11"/>
    <mergeCell ref="F12:F13"/>
    <mergeCell ref="R14:R15"/>
    <mergeCell ref="S14:S15"/>
    <mergeCell ref="N10:N11"/>
    <mergeCell ref="O10:O11"/>
    <mergeCell ref="P10:P11"/>
    <mergeCell ref="Q10:Q11"/>
    <mergeCell ref="R10:R11"/>
    <mergeCell ref="S10:S11"/>
    <mergeCell ref="M14:M15"/>
    <mergeCell ref="N14:N15"/>
    <mergeCell ref="O14:O15"/>
    <mergeCell ref="P14:P15"/>
    <mergeCell ref="Q14:Q15"/>
    <mergeCell ref="G16:G18"/>
    <mergeCell ref="L16:L18"/>
    <mergeCell ref="L14:L15"/>
    <mergeCell ref="Q12:Q13"/>
    <mergeCell ref="R12:R13"/>
    <mergeCell ref="S12:S13"/>
    <mergeCell ref="A14:A15"/>
    <mergeCell ref="B14:B15"/>
    <mergeCell ref="C14:C15"/>
    <mergeCell ref="D14:D15"/>
    <mergeCell ref="E14:E15"/>
    <mergeCell ref="F14:F15"/>
    <mergeCell ref="G14:G15"/>
    <mergeCell ref="G12:G13"/>
    <mergeCell ref="L12:L13"/>
    <mergeCell ref="M12:M13"/>
    <mergeCell ref="N12:N13"/>
    <mergeCell ref="O12:O13"/>
    <mergeCell ref="P12:P13"/>
    <mergeCell ref="A12:A13"/>
    <mergeCell ref="B12:B13"/>
    <mergeCell ref="C12:C13"/>
    <mergeCell ref="D12:D13"/>
    <mergeCell ref="E12:E13"/>
    <mergeCell ref="N19:N22"/>
    <mergeCell ref="O19:O22"/>
    <mergeCell ref="P19:P22"/>
    <mergeCell ref="Q19:Q22"/>
    <mergeCell ref="R19:R22"/>
    <mergeCell ref="S19:S22"/>
    <mergeCell ref="S16:S18"/>
    <mergeCell ref="A19:A22"/>
    <mergeCell ref="B19:B22"/>
    <mergeCell ref="C19:C22"/>
    <mergeCell ref="D19:D22"/>
    <mergeCell ref="E19:E22"/>
    <mergeCell ref="F19:F22"/>
    <mergeCell ref="G19:G22"/>
    <mergeCell ref="L19:L22"/>
    <mergeCell ref="M19:M22"/>
    <mergeCell ref="M16:M18"/>
    <mergeCell ref="N16:N18"/>
    <mergeCell ref="O16:O18"/>
    <mergeCell ref="P16:P18"/>
    <mergeCell ref="Q16:Q18"/>
    <mergeCell ref="R16:R18"/>
    <mergeCell ref="A16:A18"/>
    <mergeCell ref="B16:B18"/>
    <mergeCell ref="C16:C18"/>
    <mergeCell ref="D16:D18"/>
    <mergeCell ref="E16:E18"/>
    <mergeCell ref="F16:F18"/>
    <mergeCell ref="A25:A27"/>
    <mergeCell ref="B25:B27"/>
    <mergeCell ref="C25:C27"/>
    <mergeCell ref="D25:D27"/>
    <mergeCell ref="E25:E27"/>
    <mergeCell ref="F25:F27"/>
    <mergeCell ref="Q25:Q27"/>
    <mergeCell ref="G25:G27"/>
    <mergeCell ref="G23:G24"/>
    <mergeCell ref="L23:L24"/>
    <mergeCell ref="A23:A24"/>
    <mergeCell ref="B23:B24"/>
    <mergeCell ref="C23:C24"/>
    <mergeCell ref="D23:D24"/>
    <mergeCell ref="E23:E24"/>
    <mergeCell ref="F23:F24"/>
    <mergeCell ref="L25:L27"/>
    <mergeCell ref="D28:D29"/>
    <mergeCell ref="E28:E29"/>
    <mergeCell ref="F28:F29"/>
    <mergeCell ref="G28:G29"/>
    <mergeCell ref="L28:L29"/>
    <mergeCell ref="S28:S29"/>
    <mergeCell ref="M28:M29"/>
    <mergeCell ref="N28:N29"/>
    <mergeCell ref="O28:O29"/>
    <mergeCell ref="H28:H29"/>
    <mergeCell ref="P28:P29"/>
    <mergeCell ref="Q28:Q29"/>
    <mergeCell ref="R28:R29"/>
    <mergeCell ref="D30:D32"/>
    <mergeCell ref="E30:E32"/>
    <mergeCell ref="F30:F32"/>
    <mergeCell ref="G30:G32"/>
    <mergeCell ref="L30:L32"/>
    <mergeCell ref="M30:M32"/>
    <mergeCell ref="Q30:Q32"/>
    <mergeCell ref="F33:F35"/>
    <mergeCell ref="R36:R39"/>
    <mergeCell ref="R30:R32"/>
    <mergeCell ref="Q36:Q39"/>
    <mergeCell ref="O33:O35"/>
    <mergeCell ref="P33:P35"/>
    <mergeCell ref="N30:N32"/>
    <mergeCell ref="O30:O32"/>
    <mergeCell ref="P30:P32"/>
    <mergeCell ref="O36:O39"/>
    <mergeCell ref="P36:P39"/>
    <mergeCell ref="H30:H32"/>
    <mergeCell ref="H33:H35"/>
    <mergeCell ref="H36:H39"/>
    <mergeCell ref="A28:A29"/>
    <mergeCell ref="B28:B29"/>
    <mergeCell ref="C28:C29"/>
    <mergeCell ref="G40:G41"/>
    <mergeCell ref="L40:L41"/>
    <mergeCell ref="L36:L39"/>
    <mergeCell ref="Q33:Q35"/>
    <mergeCell ref="R33:R35"/>
    <mergeCell ref="A36:A39"/>
    <mergeCell ref="B36:B39"/>
    <mergeCell ref="C36:C39"/>
    <mergeCell ref="D36:D39"/>
    <mergeCell ref="E36:E39"/>
    <mergeCell ref="F36:F39"/>
    <mergeCell ref="G36:G39"/>
    <mergeCell ref="G33:G35"/>
    <mergeCell ref="L33:L35"/>
    <mergeCell ref="M33:M35"/>
    <mergeCell ref="N33:N35"/>
    <mergeCell ref="A40:A41"/>
    <mergeCell ref="B40:B41"/>
    <mergeCell ref="A30:A32"/>
    <mergeCell ref="B30:B32"/>
    <mergeCell ref="C30:C32"/>
    <mergeCell ref="R44:R46"/>
    <mergeCell ref="A33:A35"/>
    <mergeCell ref="B33:B35"/>
    <mergeCell ref="C33:C35"/>
    <mergeCell ref="D33:D35"/>
    <mergeCell ref="E33:E35"/>
    <mergeCell ref="M36:M39"/>
    <mergeCell ref="N36:N39"/>
    <mergeCell ref="G42:G43"/>
    <mergeCell ref="L42:L43"/>
    <mergeCell ref="M42:M43"/>
    <mergeCell ref="M40:M41"/>
    <mergeCell ref="N40:N41"/>
    <mergeCell ref="A42:A43"/>
    <mergeCell ref="B42:B43"/>
    <mergeCell ref="C42:C43"/>
    <mergeCell ref="D42:D43"/>
    <mergeCell ref="E42:E43"/>
    <mergeCell ref="F42:F43"/>
    <mergeCell ref="G44:G46"/>
    <mergeCell ref="L44:L46"/>
    <mergeCell ref="M44:M46"/>
    <mergeCell ref="A44:A46"/>
    <mergeCell ref="B44:B46"/>
    <mergeCell ref="M55:M57"/>
    <mergeCell ref="L55:L57"/>
    <mergeCell ref="C44:C46"/>
    <mergeCell ref="D44:D46"/>
    <mergeCell ref="E44:E46"/>
    <mergeCell ref="F44:F46"/>
    <mergeCell ref="C40:C41"/>
    <mergeCell ref="D40:D41"/>
    <mergeCell ref="H40:H41"/>
    <mergeCell ref="H42:H43"/>
    <mergeCell ref="H44:H46"/>
    <mergeCell ref="E40:E41"/>
    <mergeCell ref="F40:F41"/>
    <mergeCell ref="F47:F48"/>
    <mergeCell ref="E47:E48"/>
    <mergeCell ref="D47:D48"/>
    <mergeCell ref="C47:C48"/>
    <mergeCell ref="N62:N64"/>
    <mergeCell ref="O62:O64"/>
    <mergeCell ref="Q44:Q46"/>
    <mergeCell ref="Q65:Q66"/>
    <mergeCell ref="R65:R66"/>
    <mergeCell ref="G55:G57"/>
    <mergeCell ref="F55:F57"/>
    <mergeCell ref="E55:E57"/>
    <mergeCell ref="D55:D57"/>
    <mergeCell ref="H55:H57"/>
    <mergeCell ref="H58:H59"/>
    <mergeCell ref="A60:K60"/>
    <mergeCell ref="A61:S61"/>
    <mergeCell ref="A62:A64"/>
    <mergeCell ref="B62:B64"/>
    <mergeCell ref="C62:C64"/>
    <mergeCell ref="D62:D64"/>
    <mergeCell ref="E62:E64"/>
    <mergeCell ref="S55:S57"/>
    <mergeCell ref="R55:R57"/>
    <mergeCell ref="Q55:Q57"/>
    <mergeCell ref="O55:O57"/>
    <mergeCell ref="P55:P57"/>
    <mergeCell ref="N55:N57"/>
    <mergeCell ref="O44:O46"/>
    <mergeCell ref="P44:P46"/>
    <mergeCell ref="N42:N43"/>
    <mergeCell ref="O42:O43"/>
    <mergeCell ref="P42:P43"/>
    <mergeCell ref="Q42:Q43"/>
    <mergeCell ref="P47:P48"/>
    <mergeCell ref="O47:O48"/>
    <mergeCell ref="N47:N48"/>
    <mergeCell ref="A67:K67"/>
    <mergeCell ref="A68:K68"/>
    <mergeCell ref="G49:G52"/>
    <mergeCell ref="F49:F52"/>
    <mergeCell ref="E49:E52"/>
    <mergeCell ref="D49:D52"/>
    <mergeCell ref="C49:C52"/>
    <mergeCell ref="B49:B52"/>
    <mergeCell ref="A49:A52"/>
    <mergeCell ref="B55:B57"/>
    <mergeCell ref="A55:A57"/>
    <mergeCell ref="G58:G59"/>
    <mergeCell ref="F58:F59"/>
    <mergeCell ref="E58:E59"/>
    <mergeCell ref="D58:D59"/>
    <mergeCell ref="C58:C59"/>
    <mergeCell ref="B58:B59"/>
    <mergeCell ref="A58:A59"/>
    <mergeCell ref="C55:C57"/>
    <mergeCell ref="B47:B48"/>
    <mergeCell ref="A47:A48"/>
    <mergeCell ref="A53:A54"/>
    <mergeCell ref="P53:P54"/>
    <mergeCell ref="O53:O54"/>
    <mergeCell ref="H49:H52"/>
    <mergeCell ref="G47:G48"/>
    <mergeCell ref="H47:H48"/>
    <mergeCell ref="P49:P52"/>
    <mergeCell ref="O49:O52"/>
    <mergeCell ref="N49:N52"/>
    <mergeCell ref="M49:M52"/>
    <mergeCell ref="L49:L52"/>
    <mergeCell ref="M47:M48"/>
    <mergeCell ref="L47:L48"/>
    <mergeCell ref="A70:S71"/>
    <mergeCell ref="G65:G66"/>
    <mergeCell ref="L65:L66"/>
    <mergeCell ref="M65:M66"/>
    <mergeCell ref="N65:N66"/>
    <mergeCell ref="O65:O66"/>
    <mergeCell ref="P65:P66"/>
    <mergeCell ref="P62:P64"/>
    <mergeCell ref="Q62:Q64"/>
    <mergeCell ref="R62:R64"/>
    <mergeCell ref="S62:S64"/>
    <mergeCell ref="A65:A66"/>
    <mergeCell ref="B65:B66"/>
    <mergeCell ref="C65:C66"/>
    <mergeCell ref="D65:D66"/>
    <mergeCell ref="E65:E66"/>
    <mergeCell ref="F65:F66"/>
    <mergeCell ref="F62:F64"/>
    <mergeCell ref="G62:G64"/>
    <mergeCell ref="L62:L64"/>
    <mergeCell ref="M62:M64"/>
    <mergeCell ref="H62:H64"/>
    <mergeCell ref="H65:H66"/>
    <mergeCell ref="S65:S66"/>
    <mergeCell ref="S58:S59"/>
    <mergeCell ref="R58:R59"/>
    <mergeCell ref="Q58:Q59"/>
    <mergeCell ref="P58:P59"/>
    <mergeCell ref="O58:O59"/>
    <mergeCell ref="N58:N59"/>
    <mergeCell ref="M58:M59"/>
    <mergeCell ref="L58:L59"/>
    <mergeCell ref="S36:S39"/>
    <mergeCell ref="S49:S52"/>
    <mergeCell ref="R49:R52"/>
    <mergeCell ref="Q49:Q52"/>
    <mergeCell ref="P40:P41"/>
    <mergeCell ref="Q40:Q41"/>
    <mergeCell ref="R40:R41"/>
    <mergeCell ref="S40:S41"/>
    <mergeCell ref="N44:N46"/>
    <mergeCell ref="S44:S46"/>
    <mergeCell ref="O40:O41"/>
    <mergeCell ref="S47:S48"/>
    <mergeCell ref="R47:R48"/>
    <mergeCell ref="Q47:Q48"/>
    <mergeCell ref="R42:R43"/>
    <mergeCell ref="S42:S43"/>
    <mergeCell ref="S30:S32"/>
    <mergeCell ref="S33:S35"/>
    <mergeCell ref="H1:H2"/>
    <mergeCell ref="H8:H9"/>
    <mergeCell ref="H10:H11"/>
    <mergeCell ref="H12:H13"/>
    <mergeCell ref="H14:H15"/>
    <mergeCell ref="H16:H18"/>
    <mergeCell ref="H19:H22"/>
    <mergeCell ref="H23:H24"/>
    <mergeCell ref="H25:H27"/>
    <mergeCell ref="Q23:Q24"/>
    <mergeCell ref="R23:R24"/>
    <mergeCell ref="S23:S24"/>
    <mergeCell ref="M23:M24"/>
    <mergeCell ref="N23:N24"/>
    <mergeCell ref="O23:O24"/>
    <mergeCell ref="P23:P24"/>
    <mergeCell ref="R25:R27"/>
    <mergeCell ref="S25:S27"/>
    <mergeCell ref="M25:M27"/>
    <mergeCell ref="N25:N27"/>
    <mergeCell ref="O25:O27"/>
    <mergeCell ref="P25:P27"/>
  </mergeCells>
  <pageMargins left="0.70866141732283472" right="0.70866141732283472" top="0.47244094488188981" bottom="0.51181102362204722" header="0.31496062992125984" footer="0.31496062992125984"/>
  <pageSetup paperSize="9" scale="34" fitToHeight="5" orientation="landscape" r:id="rId1"/>
  <headerFooter>
    <oddHeader xml:space="preserve">&amp;C&amp;"Trebuchet MS,Bold"&amp;12List of contracted projects/Lista proiectelor contractate 
</oddHeader>
    <oddFooter>&amp;L&amp;P/&amp;N</oddFooter>
  </headerFooter>
  <rowBreaks count="1" manualBreakCount="1">
    <brk id="2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topLeftCell="A25" zoomScale="70" zoomScaleNormal="100" zoomScaleSheetLayoutView="70" zoomScalePageLayoutView="82" workbookViewId="0">
      <selection sqref="A1:A2"/>
    </sheetView>
  </sheetViews>
  <sheetFormatPr defaultRowHeight="12.75" x14ac:dyDescent="0.2"/>
  <cols>
    <col min="1" max="1" width="11.28515625" style="2" customWidth="1"/>
    <col min="2" max="2" width="19.42578125" style="2" customWidth="1"/>
    <col min="3" max="3" width="38.85546875" style="22" customWidth="1"/>
    <col min="4" max="4" width="34" style="23" customWidth="1"/>
    <col min="5" max="5" width="22.5703125" style="2" customWidth="1"/>
    <col min="6" max="6" width="13.5703125" style="2" customWidth="1"/>
    <col min="7" max="8" width="14.140625"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85" t="s">
        <v>0</v>
      </c>
      <c r="B1" s="187" t="s">
        <v>1</v>
      </c>
      <c r="C1" s="132" t="s">
        <v>2</v>
      </c>
      <c r="D1" s="132" t="s">
        <v>3</v>
      </c>
      <c r="E1" s="132" t="s">
        <v>4</v>
      </c>
      <c r="F1" s="132" t="s">
        <v>5</v>
      </c>
      <c r="G1" s="132" t="s">
        <v>6</v>
      </c>
      <c r="H1" s="132" t="s">
        <v>626</v>
      </c>
      <c r="I1" s="132" t="s">
        <v>7</v>
      </c>
      <c r="J1" s="187" t="s">
        <v>8</v>
      </c>
      <c r="K1" s="187" t="s">
        <v>9</v>
      </c>
      <c r="L1" s="187" t="s">
        <v>10</v>
      </c>
      <c r="M1" s="182" t="s">
        <v>11</v>
      </c>
      <c r="N1" s="183"/>
      <c r="O1" s="183"/>
      <c r="P1" s="183"/>
      <c r="Q1" s="183"/>
      <c r="R1" s="184"/>
      <c r="S1" s="1"/>
    </row>
    <row r="2" spans="1:19" ht="81" customHeight="1" x14ac:dyDescent="0.2">
      <c r="A2" s="186"/>
      <c r="B2" s="188"/>
      <c r="C2" s="133"/>
      <c r="D2" s="133"/>
      <c r="E2" s="133"/>
      <c r="F2" s="133"/>
      <c r="G2" s="133"/>
      <c r="H2" s="133"/>
      <c r="I2" s="133"/>
      <c r="J2" s="188"/>
      <c r="K2" s="188"/>
      <c r="L2" s="188"/>
      <c r="M2" s="3" t="s">
        <v>12</v>
      </c>
      <c r="N2" s="3" t="s">
        <v>13</v>
      </c>
      <c r="O2" s="3" t="s">
        <v>14</v>
      </c>
      <c r="P2" s="3" t="s">
        <v>15</v>
      </c>
      <c r="Q2" s="3" t="s">
        <v>16</v>
      </c>
      <c r="R2" s="3" t="s">
        <v>17</v>
      </c>
      <c r="S2" s="4" t="s">
        <v>18</v>
      </c>
    </row>
    <row r="3" spans="1:19" ht="53.25" customHeight="1" x14ac:dyDescent="0.25">
      <c r="A3" s="5" t="s">
        <v>19</v>
      </c>
      <c r="B3" s="3" t="s">
        <v>20</v>
      </c>
      <c r="C3" s="6" t="s">
        <v>21</v>
      </c>
      <c r="D3" s="6" t="s">
        <v>22</v>
      </c>
      <c r="E3" s="6" t="s">
        <v>23</v>
      </c>
      <c r="F3" s="6" t="s">
        <v>24</v>
      </c>
      <c r="G3" s="6" t="s">
        <v>25</v>
      </c>
      <c r="H3" s="119" t="s">
        <v>627</v>
      </c>
      <c r="I3" s="6" t="s">
        <v>26</v>
      </c>
      <c r="J3" s="3" t="s">
        <v>27</v>
      </c>
      <c r="K3" s="3" t="s">
        <v>28</v>
      </c>
      <c r="L3" s="3" t="s">
        <v>29</v>
      </c>
      <c r="M3" s="3" t="s">
        <v>30</v>
      </c>
      <c r="N3" s="3" t="s">
        <v>31</v>
      </c>
      <c r="O3" s="3" t="s">
        <v>32</v>
      </c>
      <c r="P3" s="3" t="s">
        <v>33</v>
      </c>
      <c r="Q3" s="3" t="s">
        <v>34</v>
      </c>
      <c r="R3" s="3" t="s">
        <v>35</v>
      </c>
      <c r="S3" s="7" t="s">
        <v>36</v>
      </c>
    </row>
    <row r="4" spans="1:19" ht="69.75" customHeight="1" x14ac:dyDescent="0.2">
      <c r="A4" s="5" t="s">
        <v>37</v>
      </c>
      <c r="B4" s="3" t="s">
        <v>38</v>
      </c>
      <c r="C4" s="6" t="s">
        <v>39</v>
      </c>
      <c r="D4" s="6" t="s">
        <v>40</v>
      </c>
      <c r="E4" s="6" t="s">
        <v>41</v>
      </c>
      <c r="F4" s="6" t="s">
        <v>42</v>
      </c>
      <c r="G4" s="6" t="s">
        <v>43</v>
      </c>
      <c r="H4" s="119" t="s">
        <v>672</v>
      </c>
      <c r="I4" s="6" t="s">
        <v>44</v>
      </c>
      <c r="J4" s="3" t="s">
        <v>45</v>
      </c>
      <c r="K4" s="3" t="s">
        <v>46</v>
      </c>
      <c r="L4" s="3" t="s">
        <v>47</v>
      </c>
      <c r="M4" s="3" t="s">
        <v>48</v>
      </c>
      <c r="N4" s="3" t="s">
        <v>49</v>
      </c>
      <c r="O4" s="3" t="s">
        <v>50</v>
      </c>
      <c r="P4" s="3" t="s">
        <v>51</v>
      </c>
      <c r="Q4" s="3" t="s">
        <v>52</v>
      </c>
      <c r="R4" s="3"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189" t="s">
        <v>203</v>
      </c>
      <c r="B6" s="190"/>
      <c r="C6" s="190"/>
      <c r="D6" s="190"/>
      <c r="E6" s="190"/>
      <c r="F6" s="190"/>
      <c r="G6" s="190"/>
      <c r="H6" s="190"/>
      <c r="I6" s="190"/>
      <c r="J6" s="190"/>
      <c r="K6" s="190"/>
      <c r="L6" s="190"/>
      <c r="M6" s="190"/>
      <c r="N6" s="190"/>
      <c r="O6" s="190"/>
      <c r="P6" s="190"/>
      <c r="Q6" s="190"/>
      <c r="R6" s="190"/>
      <c r="S6" s="191"/>
    </row>
    <row r="7" spans="1:19" ht="20.25" customHeight="1" x14ac:dyDescent="0.25">
      <c r="A7" s="163" t="s">
        <v>204</v>
      </c>
      <c r="B7" s="164"/>
      <c r="C7" s="164"/>
      <c r="D7" s="164"/>
      <c r="E7" s="164"/>
      <c r="F7" s="164"/>
      <c r="G7" s="164"/>
      <c r="H7" s="164"/>
      <c r="I7" s="164"/>
      <c r="J7" s="164"/>
      <c r="K7" s="164"/>
      <c r="L7" s="164"/>
      <c r="M7" s="164"/>
      <c r="N7" s="164"/>
      <c r="O7" s="164"/>
      <c r="P7" s="164"/>
      <c r="Q7" s="164"/>
      <c r="R7" s="164"/>
      <c r="S7" s="192"/>
    </row>
    <row r="8" spans="1:19" ht="62.25" customHeight="1" x14ac:dyDescent="0.2">
      <c r="A8" s="148">
        <v>1</v>
      </c>
      <c r="B8" s="134" t="s">
        <v>205</v>
      </c>
      <c r="C8" s="261" t="s">
        <v>206</v>
      </c>
      <c r="D8" s="264" t="s">
        <v>348</v>
      </c>
      <c r="E8" s="246">
        <v>24</v>
      </c>
      <c r="F8" s="151" t="s">
        <v>60</v>
      </c>
      <c r="G8" s="151" t="s">
        <v>61</v>
      </c>
      <c r="H8" s="151" t="s">
        <v>629</v>
      </c>
      <c r="I8" s="34" t="s">
        <v>62</v>
      </c>
      <c r="J8" s="16" t="s">
        <v>63</v>
      </c>
      <c r="K8" s="16" t="s">
        <v>64</v>
      </c>
      <c r="L8" s="267">
        <v>87</v>
      </c>
      <c r="M8" s="240">
        <v>1347194.38</v>
      </c>
      <c r="N8" s="151">
        <f>M8*85%</f>
        <v>1145115.2229999998</v>
      </c>
      <c r="O8" s="170">
        <v>0.85</v>
      </c>
      <c r="P8" s="151">
        <f>M8*13%</f>
        <v>175135.26939999999</v>
      </c>
      <c r="Q8" s="170">
        <v>0.13</v>
      </c>
      <c r="R8" s="151">
        <f>M8*2%</f>
        <v>26943.887599999998</v>
      </c>
      <c r="S8" s="173">
        <v>0.02</v>
      </c>
    </row>
    <row r="9" spans="1:19" ht="48" customHeight="1" x14ac:dyDescent="0.2">
      <c r="A9" s="150"/>
      <c r="B9" s="135"/>
      <c r="C9" s="263"/>
      <c r="D9" s="266"/>
      <c r="E9" s="247"/>
      <c r="F9" s="153"/>
      <c r="G9" s="153"/>
      <c r="H9" s="153"/>
      <c r="I9" s="18" t="s">
        <v>207</v>
      </c>
      <c r="J9" s="16" t="s">
        <v>128</v>
      </c>
      <c r="K9" s="16" t="s">
        <v>103</v>
      </c>
      <c r="L9" s="268"/>
      <c r="M9" s="242"/>
      <c r="N9" s="153"/>
      <c r="O9" s="172"/>
      <c r="P9" s="153"/>
      <c r="Q9" s="172"/>
      <c r="R9" s="153"/>
      <c r="S9" s="175"/>
    </row>
    <row r="10" spans="1:19" ht="16.5" x14ac:dyDescent="0.2">
      <c r="A10" s="148">
        <v>2</v>
      </c>
      <c r="B10" s="134" t="s">
        <v>208</v>
      </c>
      <c r="C10" s="261" t="s">
        <v>209</v>
      </c>
      <c r="D10" s="264" t="s">
        <v>210</v>
      </c>
      <c r="E10" s="35"/>
      <c r="F10" s="151" t="s">
        <v>60</v>
      </c>
      <c r="G10" s="151" t="s">
        <v>61</v>
      </c>
      <c r="H10" s="151" t="s">
        <v>629</v>
      </c>
      <c r="I10" s="34" t="s">
        <v>211</v>
      </c>
      <c r="J10" s="11" t="s">
        <v>128</v>
      </c>
      <c r="K10" s="16" t="s">
        <v>67</v>
      </c>
      <c r="L10" s="176">
        <v>87</v>
      </c>
      <c r="M10" s="240">
        <v>280566.42</v>
      </c>
      <c r="N10" s="151">
        <f>M10*85%</f>
        <v>238481.45699999997</v>
      </c>
      <c r="O10" s="170">
        <v>0.85</v>
      </c>
      <c r="P10" s="151">
        <f>M10*13%</f>
        <v>36473.634599999998</v>
      </c>
      <c r="Q10" s="170">
        <v>0.13</v>
      </c>
      <c r="R10" s="151">
        <f>M10*2%</f>
        <v>5611.3283999999994</v>
      </c>
      <c r="S10" s="173">
        <v>0.02</v>
      </c>
    </row>
    <row r="11" spans="1:19" ht="16.5" x14ac:dyDescent="0.2">
      <c r="A11" s="149"/>
      <c r="B11" s="136"/>
      <c r="C11" s="262"/>
      <c r="D11" s="265"/>
      <c r="E11" s="36"/>
      <c r="F11" s="152"/>
      <c r="G11" s="152"/>
      <c r="H11" s="152"/>
      <c r="I11" s="34" t="s">
        <v>212</v>
      </c>
      <c r="J11" s="11" t="s">
        <v>128</v>
      </c>
      <c r="K11" s="16" t="s">
        <v>67</v>
      </c>
      <c r="L11" s="177"/>
      <c r="M11" s="241"/>
      <c r="N11" s="152"/>
      <c r="O11" s="171"/>
      <c r="P11" s="152"/>
      <c r="Q11" s="171"/>
      <c r="R11" s="152"/>
      <c r="S11" s="174"/>
    </row>
    <row r="12" spans="1:19" ht="21.75" customHeight="1" x14ac:dyDescent="0.2">
      <c r="A12" s="149"/>
      <c r="B12" s="136"/>
      <c r="C12" s="262"/>
      <c r="D12" s="265"/>
      <c r="E12" s="36">
        <v>24</v>
      </c>
      <c r="F12" s="152"/>
      <c r="G12" s="152"/>
      <c r="H12" s="152"/>
      <c r="I12" s="37" t="s">
        <v>213</v>
      </c>
      <c r="J12" s="11" t="s">
        <v>63</v>
      </c>
      <c r="K12" s="16" t="s">
        <v>74</v>
      </c>
      <c r="L12" s="177"/>
      <c r="M12" s="241"/>
      <c r="N12" s="152"/>
      <c r="O12" s="171"/>
      <c r="P12" s="152"/>
      <c r="Q12" s="171"/>
      <c r="R12" s="152"/>
      <c r="S12" s="174"/>
    </row>
    <row r="13" spans="1:19" ht="41.25" customHeight="1" x14ac:dyDescent="0.2">
      <c r="A13" s="150"/>
      <c r="B13" s="135"/>
      <c r="C13" s="263"/>
      <c r="D13" s="266"/>
      <c r="E13" s="38"/>
      <c r="F13" s="153"/>
      <c r="G13" s="153"/>
      <c r="H13" s="153"/>
      <c r="I13" s="10" t="s">
        <v>214</v>
      </c>
      <c r="J13" s="11" t="s">
        <v>63</v>
      </c>
      <c r="K13" s="16" t="s">
        <v>160</v>
      </c>
      <c r="L13" s="178"/>
      <c r="M13" s="242"/>
      <c r="N13" s="153"/>
      <c r="O13" s="172"/>
      <c r="P13" s="153"/>
      <c r="Q13" s="172"/>
      <c r="R13" s="153"/>
      <c r="S13" s="175"/>
    </row>
    <row r="14" spans="1:19" ht="16.5" x14ac:dyDescent="0.2">
      <c r="A14" s="148">
        <v>3</v>
      </c>
      <c r="B14" s="134" t="s">
        <v>215</v>
      </c>
      <c r="C14" s="261" t="s">
        <v>216</v>
      </c>
      <c r="D14" s="264" t="s">
        <v>217</v>
      </c>
      <c r="E14" s="246">
        <v>24</v>
      </c>
      <c r="F14" s="151" t="s">
        <v>60</v>
      </c>
      <c r="G14" s="151" t="s">
        <v>61</v>
      </c>
      <c r="H14" s="151" t="s">
        <v>629</v>
      </c>
      <c r="I14" s="34" t="s">
        <v>218</v>
      </c>
      <c r="J14" s="11" t="s">
        <v>63</v>
      </c>
      <c r="K14" s="16" t="s">
        <v>74</v>
      </c>
      <c r="L14" s="176">
        <v>88</v>
      </c>
      <c r="M14" s="240">
        <v>288084.21000000002</v>
      </c>
      <c r="N14" s="151">
        <f>M14*85%</f>
        <v>244871.5785</v>
      </c>
      <c r="O14" s="170">
        <v>0.85</v>
      </c>
      <c r="P14" s="151">
        <f>M14*13%</f>
        <v>37450.947300000007</v>
      </c>
      <c r="Q14" s="170">
        <v>0.13</v>
      </c>
      <c r="R14" s="151">
        <f>M14*2%</f>
        <v>5761.6842000000006</v>
      </c>
      <c r="S14" s="173">
        <v>0.02</v>
      </c>
    </row>
    <row r="15" spans="1:19" ht="29.25" customHeight="1" x14ac:dyDescent="0.2">
      <c r="A15" s="149"/>
      <c r="B15" s="136"/>
      <c r="C15" s="262"/>
      <c r="D15" s="265"/>
      <c r="E15" s="257"/>
      <c r="F15" s="152"/>
      <c r="G15" s="152"/>
      <c r="H15" s="152"/>
      <c r="I15" s="34" t="s">
        <v>211</v>
      </c>
      <c r="J15" s="11" t="s">
        <v>128</v>
      </c>
      <c r="K15" s="16" t="s">
        <v>67</v>
      </c>
      <c r="L15" s="177"/>
      <c r="M15" s="241"/>
      <c r="N15" s="152"/>
      <c r="O15" s="171"/>
      <c r="P15" s="152"/>
      <c r="Q15" s="171"/>
      <c r="R15" s="152"/>
      <c r="S15" s="174"/>
    </row>
    <row r="16" spans="1:19" ht="50.25" customHeight="1" x14ac:dyDescent="0.2">
      <c r="A16" s="150"/>
      <c r="B16" s="135"/>
      <c r="C16" s="263"/>
      <c r="D16" s="266"/>
      <c r="E16" s="247"/>
      <c r="F16" s="153"/>
      <c r="G16" s="153"/>
      <c r="H16" s="153"/>
      <c r="I16" s="18" t="s">
        <v>219</v>
      </c>
      <c r="J16" s="11" t="s">
        <v>63</v>
      </c>
      <c r="K16" s="16" t="s">
        <v>74</v>
      </c>
      <c r="L16" s="178"/>
      <c r="M16" s="242"/>
      <c r="N16" s="153"/>
      <c r="O16" s="172"/>
      <c r="P16" s="153"/>
      <c r="Q16" s="172"/>
      <c r="R16" s="153"/>
      <c r="S16" s="175"/>
    </row>
    <row r="17" spans="1:19" ht="82.5" x14ac:dyDescent="0.2">
      <c r="A17" s="148">
        <v>4</v>
      </c>
      <c r="B17" s="134" t="s">
        <v>220</v>
      </c>
      <c r="C17" s="261" t="s">
        <v>221</v>
      </c>
      <c r="D17" s="264" t="s">
        <v>250</v>
      </c>
      <c r="E17" s="246">
        <v>24</v>
      </c>
      <c r="F17" s="151" t="s">
        <v>60</v>
      </c>
      <c r="G17" s="151" t="s">
        <v>61</v>
      </c>
      <c r="H17" s="151" t="s">
        <v>629</v>
      </c>
      <c r="I17" s="34" t="s">
        <v>222</v>
      </c>
      <c r="J17" s="11" t="s">
        <v>66</v>
      </c>
      <c r="K17" s="16" t="s">
        <v>223</v>
      </c>
      <c r="L17" s="176">
        <v>88</v>
      </c>
      <c r="M17" s="240">
        <v>810183.41</v>
      </c>
      <c r="N17" s="151">
        <f>M17*85%</f>
        <v>688655.89850000001</v>
      </c>
      <c r="O17" s="170">
        <v>0.85</v>
      </c>
      <c r="P17" s="151">
        <f>M17*13%</f>
        <v>105323.84330000001</v>
      </c>
      <c r="Q17" s="170">
        <v>0.13</v>
      </c>
      <c r="R17" s="151">
        <f>M17*2%</f>
        <v>16203.668200000002</v>
      </c>
      <c r="S17" s="173">
        <v>0.02</v>
      </c>
    </row>
    <row r="18" spans="1:19" ht="47.25" customHeight="1" x14ac:dyDescent="0.2">
      <c r="A18" s="149"/>
      <c r="B18" s="136"/>
      <c r="C18" s="262"/>
      <c r="D18" s="265"/>
      <c r="E18" s="257"/>
      <c r="F18" s="152"/>
      <c r="G18" s="152"/>
      <c r="H18" s="152"/>
      <c r="I18" s="34" t="s">
        <v>224</v>
      </c>
      <c r="J18" s="11" t="s">
        <v>128</v>
      </c>
      <c r="K18" s="16" t="s">
        <v>67</v>
      </c>
      <c r="L18" s="177"/>
      <c r="M18" s="241"/>
      <c r="N18" s="152"/>
      <c r="O18" s="171"/>
      <c r="P18" s="152"/>
      <c r="Q18" s="171"/>
      <c r="R18" s="152"/>
      <c r="S18" s="174"/>
    </row>
    <row r="19" spans="1:19" ht="65.25" customHeight="1" x14ac:dyDescent="0.2">
      <c r="A19" s="149"/>
      <c r="B19" s="136"/>
      <c r="C19" s="262"/>
      <c r="D19" s="265"/>
      <c r="E19" s="257"/>
      <c r="F19" s="152"/>
      <c r="G19" s="152"/>
      <c r="H19" s="152"/>
      <c r="I19" s="12" t="s">
        <v>225</v>
      </c>
      <c r="J19" s="11" t="s">
        <v>128</v>
      </c>
      <c r="K19" s="16" t="s">
        <v>67</v>
      </c>
      <c r="L19" s="177"/>
      <c r="M19" s="241"/>
      <c r="N19" s="152"/>
      <c r="O19" s="171"/>
      <c r="P19" s="152"/>
      <c r="Q19" s="171"/>
      <c r="R19" s="152"/>
      <c r="S19" s="174"/>
    </row>
    <row r="20" spans="1:19" ht="32.25" customHeight="1" x14ac:dyDescent="0.2">
      <c r="A20" s="149"/>
      <c r="B20" s="136"/>
      <c r="C20" s="262"/>
      <c r="D20" s="265"/>
      <c r="E20" s="257"/>
      <c r="F20" s="152"/>
      <c r="G20" s="152"/>
      <c r="H20" s="152"/>
      <c r="I20" s="18" t="s">
        <v>253</v>
      </c>
      <c r="J20" s="11" t="s">
        <v>63</v>
      </c>
      <c r="K20" s="16" t="s">
        <v>112</v>
      </c>
      <c r="L20" s="177"/>
      <c r="M20" s="241"/>
      <c r="N20" s="152"/>
      <c r="O20" s="171"/>
      <c r="P20" s="152"/>
      <c r="Q20" s="171"/>
      <c r="R20" s="152"/>
      <c r="S20" s="174"/>
    </row>
    <row r="21" spans="1:19" ht="39.75" customHeight="1" x14ac:dyDescent="0.3">
      <c r="A21" s="150"/>
      <c r="B21" s="135"/>
      <c r="C21" s="263"/>
      <c r="D21" s="266"/>
      <c r="E21" s="247"/>
      <c r="F21" s="153"/>
      <c r="G21" s="153"/>
      <c r="H21" s="153"/>
      <c r="I21" s="26" t="s">
        <v>226</v>
      </c>
      <c r="J21" s="11" t="s">
        <v>63</v>
      </c>
      <c r="K21" s="16" t="s">
        <v>112</v>
      </c>
      <c r="L21" s="178"/>
      <c r="M21" s="242"/>
      <c r="N21" s="153"/>
      <c r="O21" s="172"/>
      <c r="P21" s="153"/>
      <c r="Q21" s="172"/>
      <c r="R21" s="153"/>
      <c r="S21" s="175"/>
    </row>
    <row r="22" spans="1:19" ht="67.900000000000006" customHeight="1" x14ac:dyDescent="0.2">
      <c r="A22" s="134">
        <v>5</v>
      </c>
      <c r="B22" s="134" t="s">
        <v>227</v>
      </c>
      <c r="C22" s="151" t="s">
        <v>228</v>
      </c>
      <c r="D22" s="258" t="s">
        <v>249</v>
      </c>
      <c r="E22" s="246">
        <v>18</v>
      </c>
      <c r="F22" s="137">
        <v>42734</v>
      </c>
      <c r="G22" s="137">
        <v>43280</v>
      </c>
      <c r="H22" s="137" t="s">
        <v>629</v>
      </c>
      <c r="I22" s="18" t="s">
        <v>252</v>
      </c>
      <c r="J22" s="11" t="s">
        <v>128</v>
      </c>
      <c r="K22" s="45" t="s">
        <v>223</v>
      </c>
      <c r="L22" s="176">
        <v>88</v>
      </c>
      <c r="M22" s="240">
        <v>5999095.9800000004</v>
      </c>
      <c r="N22" s="151">
        <f>M22*O22+0.01</f>
        <v>5099231.5930000003</v>
      </c>
      <c r="O22" s="170">
        <v>0.85</v>
      </c>
      <c r="P22" s="151">
        <f>M22*Q22-0.02</f>
        <v>779882.45740000007</v>
      </c>
      <c r="Q22" s="170">
        <v>0.13</v>
      </c>
      <c r="R22" s="151">
        <f>M22*S22+0.01</f>
        <v>119981.9296</v>
      </c>
      <c r="S22" s="170">
        <v>0.02</v>
      </c>
    </row>
    <row r="23" spans="1:19" ht="67.900000000000006" customHeight="1" x14ac:dyDescent="0.2">
      <c r="A23" s="136"/>
      <c r="B23" s="136"/>
      <c r="C23" s="152"/>
      <c r="D23" s="259"/>
      <c r="E23" s="257"/>
      <c r="F23" s="245"/>
      <c r="G23" s="245"/>
      <c r="H23" s="269"/>
      <c r="I23" s="18" t="s">
        <v>254</v>
      </c>
      <c r="J23" s="11" t="s">
        <v>128</v>
      </c>
      <c r="K23" s="45" t="s">
        <v>162</v>
      </c>
      <c r="L23" s="177"/>
      <c r="M23" s="241"/>
      <c r="N23" s="152"/>
      <c r="O23" s="171"/>
      <c r="P23" s="152"/>
      <c r="Q23" s="171"/>
      <c r="R23" s="152"/>
      <c r="S23" s="171"/>
    </row>
    <row r="24" spans="1:19" ht="67.900000000000006" customHeight="1" x14ac:dyDescent="0.2">
      <c r="A24" s="135"/>
      <c r="B24" s="135"/>
      <c r="C24" s="153"/>
      <c r="D24" s="260"/>
      <c r="E24" s="247"/>
      <c r="F24" s="244"/>
      <c r="G24" s="244"/>
      <c r="H24" s="138"/>
      <c r="I24" s="18" t="s">
        <v>255</v>
      </c>
      <c r="J24" s="11" t="s">
        <v>152</v>
      </c>
      <c r="K24" s="45" t="s">
        <v>160</v>
      </c>
      <c r="L24" s="178"/>
      <c r="M24" s="242"/>
      <c r="N24" s="153"/>
      <c r="O24" s="172"/>
      <c r="P24" s="153"/>
      <c r="Q24" s="172"/>
      <c r="R24" s="153"/>
      <c r="S24" s="172"/>
    </row>
    <row r="25" spans="1:19" ht="39.75" customHeight="1" x14ac:dyDescent="0.2">
      <c r="A25" s="134">
        <v>6</v>
      </c>
      <c r="B25" s="134" t="s">
        <v>229</v>
      </c>
      <c r="C25" s="151" t="s">
        <v>230</v>
      </c>
      <c r="D25" s="258" t="s">
        <v>251</v>
      </c>
      <c r="E25" s="246">
        <v>18</v>
      </c>
      <c r="F25" s="137">
        <v>42734</v>
      </c>
      <c r="G25" s="137">
        <v>43280</v>
      </c>
      <c r="H25" s="137" t="s">
        <v>629</v>
      </c>
      <c r="I25" s="18" t="s">
        <v>252</v>
      </c>
      <c r="J25" s="11" t="s">
        <v>128</v>
      </c>
      <c r="K25" s="45" t="s">
        <v>223</v>
      </c>
      <c r="L25" s="176">
        <v>88</v>
      </c>
      <c r="M25" s="240">
        <v>5954370.3411764698</v>
      </c>
      <c r="N25" s="151">
        <f>M25*O25</f>
        <v>5061214.7899999991</v>
      </c>
      <c r="O25" s="170">
        <v>0.85</v>
      </c>
      <c r="P25" s="151">
        <f>M25*Q25</f>
        <v>774068.14435294108</v>
      </c>
      <c r="Q25" s="170">
        <v>0.13</v>
      </c>
      <c r="R25" s="151">
        <f>M25*S25</f>
        <v>119087.4068235294</v>
      </c>
      <c r="S25" s="170">
        <v>0.02</v>
      </c>
    </row>
    <row r="26" spans="1:19" ht="39.75" customHeight="1" x14ac:dyDescent="0.2">
      <c r="A26" s="136"/>
      <c r="B26" s="136"/>
      <c r="C26" s="152"/>
      <c r="D26" s="259"/>
      <c r="E26" s="257"/>
      <c r="F26" s="245"/>
      <c r="G26" s="245"/>
      <c r="H26" s="269"/>
      <c r="I26" s="18" t="s">
        <v>256</v>
      </c>
      <c r="J26" s="11" t="s">
        <v>128</v>
      </c>
      <c r="K26" s="45" t="s">
        <v>162</v>
      </c>
      <c r="L26" s="177"/>
      <c r="M26" s="241"/>
      <c r="N26" s="152"/>
      <c r="O26" s="171"/>
      <c r="P26" s="152"/>
      <c r="Q26" s="171"/>
      <c r="R26" s="152"/>
      <c r="S26" s="171"/>
    </row>
    <row r="27" spans="1:19" ht="52.5" customHeight="1" x14ac:dyDescent="0.2">
      <c r="A27" s="135"/>
      <c r="B27" s="135"/>
      <c r="C27" s="153"/>
      <c r="D27" s="260"/>
      <c r="E27" s="247"/>
      <c r="F27" s="244"/>
      <c r="G27" s="244"/>
      <c r="H27" s="138"/>
      <c r="I27" s="18" t="s">
        <v>257</v>
      </c>
      <c r="J27" s="11" t="s">
        <v>152</v>
      </c>
      <c r="K27" s="45" t="s">
        <v>160</v>
      </c>
      <c r="L27" s="178"/>
      <c r="M27" s="242"/>
      <c r="N27" s="153"/>
      <c r="O27" s="172"/>
      <c r="P27" s="153"/>
      <c r="Q27" s="172"/>
      <c r="R27" s="153"/>
      <c r="S27" s="172"/>
    </row>
    <row r="28" spans="1:19" ht="52.5" customHeight="1" x14ac:dyDescent="0.2">
      <c r="A28" s="139">
        <v>7</v>
      </c>
      <c r="B28" s="139" t="s">
        <v>258</v>
      </c>
      <c r="C28" s="211" t="s">
        <v>259</v>
      </c>
      <c r="D28" s="270" t="s">
        <v>264</v>
      </c>
      <c r="E28" s="253">
        <v>20</v>
      </c>
      <c r="F28" s="147">
        <v>42735</v>
      </c>
      <c r="G28" s="147">
        <v>43342</v>
      </c>
      <c r="H28" s="137" t="s">
        <v>629</v>
      </c>
      <c r="I28" s="48" t="s">
        <v>261</v>
      </c>
      <c r="J28" s="62" t="s">
        <v>128</v>
      </c>
      <c r="K28" s="45" t="s">
        <v>263</v>
      </c>
      <c r="L28" s="176">
        <v>87</v>
      </c>
      <c r="M28" s="240">
        <v>705521.22352941195</v>
      </c>
      <c r="N28" s="151">
        <f>M28*O28</f>
        <v>599693.04000000015</v>
      </c>
      <c r="O28" s="170">
        <v>0.85</v>
      </c>
      <c r="P28" s="151">
        <f>M28*Q28</f>
        <v>91717.759058823562</v>
      </c>
      <c r="Q28" s="170">
        <v>0.13</v>
      </c>
      <c r="R28" s="151">
        <f>M28*S28</f>
        <v>14110.424470588239</v>
      </c>
      <c r="S28" s="237">
        <v>0.02</v>
      </c>
    </row>
    <row r="29" spans="1:19" ht="52.5" customHeight="1" x14ac:dyDescent="0.2">
      <c r="A29" s="139"/>
      <c r="B29" s="139"/>
      <c r="C29" s="211"/>
      <c r="D29" s="254"/>
      <c r="E29" s="253"/>
      <c r="F29" s="252"/>
      <c r="G29" s="252"/>
      <c r="H29" s="269"/>
      <c r="I29" s="48" t="s">
        <v>260</v>
      </c>
      <c r="J29" s="62" t="s">
        <v>128</v>
      </c>
      <c r="K29" s="45" t="s">
        <v>263</v>
      </c>
      <c r="L29" s="177"/>
      <c r="M29" s="241"/>
      <c r="N29" s="152"/>
      <c r="O29" s="171"/>
      <c r="P29" s="152"/>
      <c r="Q29" s="171"/>
      <c r="R29" s="152"/>
      <c r="S29" s="238"/>
    </row>
    <row r="30" spans="1:19" ht="52.5" customHeight="1" x14ac:dyDescent="0.2">
      <c r="A30" s="139"/>
      <c r="B30" s="139"/>
      <c r="C30" s="211"/>
      <c r="D30" s="254"/>
      <c r="E30" s="253"/>
      <c r="F30" s="252"/>
      <c r="G30" s="252"/>
      <c r="H30" s="138"/>
      <c r="I30" s="18" t="s">
        <v>262</v>
      </c>
      <c r="J30" s="62" t="s">
        <v>152</v>
      </c>
      <c r="K30" s="45" t="s">
        <v>112</v>
      </c>
      <c r="L30" s="178"/>
      <c r="M30" s="242"/>
      <c r="N30" s="153"/>
      <c r="O30" s="172"/>
      <c r="P30" s="153"/>
      <c r="Q30" s="172"/>
      <c r="R30" s="153"/>
      <c r="S30" s="239"/>
    </row>
    <row r="31" spans="1:19" ht="49.5" x14ac:dyDescent="0.2">
      <c r="A31" s="139">
        <v>8</v>
      </c>
      <c r="B31" s="139" t="s">
        <v>277</v>
      </c>
      <c r="C31" s="211" t="s">
        <v>278</v>
      </c>
      <c r="D31" s="254" t="s">
        <v>308</v>
      </c>
      <c r="E31" s="253">
        <v>36</v>
      </c>
      <c r="F31" s="147" t="s">
        <v>279</v>
      </c>
      <c r="G31" s="147" t="s">
        <v>280</v>
      </c>
      <c r="H31" s="137" t="s">
        <v>629</v>
      </c>
      <c r="I31" s="121" t="s">
        <v>286</v>
      </c>
      <c r="J31" s="62" t="s">
        <v>128</v>
      </c>
      <c r="K31" s="45" t="s">
        <v>140</v>
      </c>
      <c r="L31" s="176">
        <v>87</v>
      </c>
      <c r="M31" s="240">
        <v>1174231.9099999999</v>
      </c>
      <c r="N31" s="151">
        <f>M31*O31</f>
        <v>998097.12349999987</v>
      </c>
      <c r="O31" s="170">
        <v>0.85</v>
      </c>
      <c r="P31" s="151">
        <f>M31*Q31</f>
        <v>152650.1483</v>
      </c>
      <c r="Q31" s="170">
        <v>0.13</v>
      </c>
      <c r="R31" s="151">
        <f>M31*S31</f>
        <v>23484.638199999998</v>
      </c>
      <c r="S31" s="237">
        <v>0.02</v>
      </c>
    </row>
    <row r="32" spans="1:19" ht="39.75" customHeight="1" x14ac:dyDescent="0.2">
      <c r="A32" s="139"/>
      <c r="B32" s="139"/>
      <c r="C32" s="211"/>
      <c r="D32" s="254"/>
      <c r="E32" s="253"/>
      <c r="F32" s="252"/>
      <c r="G32" s="252"/>
      <c r="H32" s="138"/>
      <c r="I32" s="121" t="s">
        <v>281</v>
      </c>
      <c r="J32" s="62" t="s">
        <v>152</v>
      </c>
      <c r="K32" s="45" t="s">
        <v>74</v>
      </c>
      <c r="L32" s="177"/>
      <c r="M32" s="241"/>
      <c r="N32" s="152"/>
      <c r="O32" s="171"/>
      <c r="P32" s="152"/>
      <c r="Q32" s="171"/>
      <c r="R32" s="152"/>
      <c r="S32" s="238"/>
    </row>
    <row r="33" spans="1:21" ht="39.75" customHeight="1" x14ac:dyDescent="0.2">
      <c r="A33" s="134">
        <v>9</v>
      </c>
      <c r="B33" s="134" t="s">
        <v>296</v>
      </c>
      <c r="C33" s="151" t="s">
        <v>297</v>
      </c>
      <c r="D33" s="271" t="s">
        <v>307</v>
      </c>
      <c r="E33" s="246">
        <v>36</v>
      </c>
      <c r="F33" s="243" t="s">
        <v>300</v>
      </c>
      <c r="G33" s="243" t="s">
        <v>301</v>
      </c>
      <c r="H33" s="243" t="s">
        <v>629</v>
      </c>
      <c r="I33" s="122" t="s">
        <v>302</v>
      </c>
      <c r="J33" s="71" t="s">
        <v>152</v>
      </c>
      <c r="K33" s="45" t="s">
        <v>200</v>
      </c>
      <c r="L33" s="176">
        <v>87</v>
      </c>
      <c r="M33" s="273">
        <v>3853515.63</v>
      </c>
      <c r="N33" s="151">
        <v>3275488.28</v>
      </c>
      <c r="O33" s="170">
        <v>0.85</v>
      </c>
      <c r="P33" s="151">
        <v>500957.04</v>
      </c>
      <c r="Q33" s="170">
        <v>0.13</v>
      </c>
      <c r="R33" s="151">
        <f>M33*S33</f>
        <v>77070.312600000005</v>
      </c>
      <c r="S33" s="170">
        <v>0.02</v>
      </c>
    </row>
    <row r="34" spans="1:21" ht="33" x14ac:dyDescent="0.2">
      <c r="A34" s="135"/>
      <c r="B34" s="135"/>
      <c r="C34" s="153"/>
      <c r="D34" s="260"/>
      <c r="E34" s="247"/>
      <c r="F34" s="244"/>
      <c r="G34" s="244"/>
      <c r="H34" s="244"/>
      <c r="I34" s="122" t="s">
        <v>303</v>
      </c>
      <c r="J34" s="71" t="s">
        <v>128</v>
      </c>
      <c r="K34" s="45" t="s">
        <v>103</v>
      </c>
      <c r="L34" s="178"/>
      <c r="M34" s="273"/>
      <c r="N34" s="153"/>
      <c r="O34" s="172"/>
      <c r="P34" s="153"/>
      <c r="Q34" s="172"/>
      <c r="R34" s="153"/>
      <c r="S34" s="172"/>
    </row>
    <row r="35" spans="1:21" ht="69.599999999999994" customHeight="1" x14ac:dyDescent="0.2">
      <c r="A35" s="134">
        <v>10</v>
      </c>
      <c r="B35" s="134" t="s">
        <v>298</v>
      </c>
      <c r="C35" s="151" t="s">
        <v>299</v>
      </c>
      <c r="D35" s="248" t="s">
        <v>309</v>
      </c>
      <c r="E35" s="246">
        <v>36</v>
      </c>
      <c r="F35" s="243" t="s">
        <v>300</v>
      </c>
      <c r="G35" s="243" t="s">
        <v>301</v>
      </c>
      <c r="H35" s="243" t="s">
        <v>629</v>
      </c>
      <c r="I35" s="122" t="s">
        <v>304</v>
      </c>
      <c r="J35" s="71" t="s">
        <v>128</v>
      </c>
      <c r="K35" s="45" t="s">
        <v>140</v>
      </c>
      <c r="L35" s="176">
        <v>87</v>
      </c>
      <c r="M35" s="273">
        <v>1040809.39</v>
      </c>
      <c r="N35" s="151">
        <f>M35*O35</f>
        <v>884687.98149999999</v>
      </c>
      <c r="O35" s="170">
        <v>0.85</v>
      </c>
      <c r="P35" s="151">
        <f>M35*Q35</f>
        <v>135305.22070000001</v>
      </c>
      <c r="Q35" s="170">
        <v>0.13</v>
      </c>
      <c r="R35" s="151">
        <f>M35*S35</f>
        <v>20816.1878</v>
      </c>
      <c r="S35" s="170">
        <v>0.02</v>
      </c>
    </row>
    <row r="36" spans="1:21" ht="69.599999999999994" customHeight="1" x14ac:dyDescent="0.2">
      <c r="A36" s="136"/>
      <c r="B36" s="136"/>
      <c r="C36" s="152"/>
      <c r="D36" s="272"/>
      <c r="E36" s="257"/>
      <c r="F36" s="245"/>
      <c r="G36" s="245"/>
      <c r="H36" s="245"/>
      <c r="I36" s="123" t="s">
        <v>305</v>
      </c>
      <c r="J36" s="71" t="s">
        <v>152</v>
      </c>
      <c r="K36" s="45" t="s">
        <v>74</v>
      </c>
      <c r="L36" s="177"/>
      <c r="M36" s="273"/>
      <c r="N36" s="152"/>
      <c r="O36" s="171"/>
      <c r="P36" s="152"/>
      <c r="Q36" s="171"/>
      <c r="R36" s="152"/>
      <c r="S36" s="171"/>
    </row>
    <row r="37" spans="1:21" ht="69.599999999999994" customHeight="1" x14ac:dyDescent="0.2">
      <c r="A37" s="135"/>
      <c r="B37" s="135"/>
      <c r="C37" s="153"/>
      <c r="D37" s="249"/>
      <c r="E37" s="247"/>
      <c r="F37" s="244"/>
      <c r="G37" s="244"/>
      <c r="H37" s="244"/>
      <c r="I37" s="124" t="s">
        <v>306</v>
      </c>
      <c r="J37" s="71" t="s">
        <v>128</v>
      </c>
      <c r="K37" s="45" t="s">
        <v>140</v>
      </c>
      <c r="L37" s="178"/>
      <c r="M37" s="273"/>
      <c r="N37" s="153"/>
      <c r="O37" s="172"/>
      <c r="P37" s="153"/>
      <c r="Q37" s="172"/>
      <c r="R37" s="153"/>
      <c r="S37" s="172"/>
    </row>
    <row r="38" spans="1:21" ht="33" x14ac:dyDescent="0.2">
      <c r="A38" s="134">
        <v>11</v>
      </c>
      <c r="B38" s="134" t="s">
        <v>318</v>
      </c>
      <c r="C38" s="151" t="s">
        <v>319</v>
      </c>
      <c r="D38" s="248" t="s">
        <v>324</v>
      </c>
      <c r="E38" s="246">
        <v>36</v>
      </c>
      <c r="F38" s="243" t="s">
        <v>320</v>
      </c>
      <c r="G38" s="243" t="s">
        <v>321</v>
      </c>
      <c r="H38" s="243" t="s">
        <v>629</v>
      </c>
      <c r="I38" s="124" t="s">
        <v>322</v>
      </c>
      <c r="J38" s="74" t="s">
        <v>128</v>
      </c>
      <c r="K38" s="45" t="s">
        <v>263</v>
      </c>
      <c r="L38" s="176">
        <v>87</v>
      </c>
      <c r="M38" s="250">
        <v>5059800.84</v>
      </c>
      <c r="N38" s="151">
        <v>4300830.7199999997</v>
      </c>
      <c r="O38" s="170">
        <v>0.85</v>
      </c>
      <c r="P38" s="151">
        <v>657774.11</v>
      </c>
      <c r="Q38" s="170">
        <v>0.13</v>
      </c>
      <c r="R38" s="151">
        <v>101196.01</v>
      </c>
      <c r="S38" s="170">
        <v>0.02</v>
      </c>
    </row>
    <row r="39" spans="1:21" ht="69.599999999999994" customHeight="1" x14ac:dyDescent="0.2">
      <c r="A39" s="135"/>
      <c r="B39" s="135"/>
      <c r="C39" s="153"/>
      <c r="D39" s="249"/>
      <c r="E39" s="247"/>
      <c r="F39" s="244"/>
      <c r="G39" s="244"/>
      <c r="H39" s="244"/>
      <c r="I39" s="124" t="s">
        <v>323</v>
      </c>
      <c r="J39" s="74" t="s">
        <v>152</v>
      </c>
      <c r="K39" s="45" t="s">
        <v>160</v>
      </c>
      <c r="L39" s="178"/>
      <c r="M39" s="251"/>
      <c r="N39" s="153"/>
      <c r="O39" s="172"/>
      <c r="P39" s="153"/>
      <c r="Q39" s="172"/>
      <c r="R39" s="153"/>
      <c r="S39" s="172"/>
    </row>
    <row r="40" spans="1:21" ht="42" customHeight="1" x14ac:dyDescent="0.2">
      <c r="A40" s="163" t="s">
        <v>231</v>
      </c>
      <c r="B40" s="164"/>
      <c r="C40" s="164"/>
      <c r="D40" s="164"/>
      <c r="E40" s="164"/>
      <c r="F40" s="164"/>
      <c r="G40" s="164"/>
      <c r="H40" s="164"/>
      <c r="I40" s="164"/>
      <c r="J40" s="164"/>
      <c r="K40" s="165"/>
      <c r="L40" s="19"/>
      <c r="M40" s="28">
        <f>SUM(M8:M39)</f>
        <v>26513373.734705884</v>
      </c>
      <c r="N40" s="19">
        <f>SUM(N8:N39)</f>
        <v>22536367.684999999</v>
      </c>
      <c r="O40" s="19"/>
      <c r="P40" s="19">
        <f>SUM(P8:P39)</f>
        <v>3446738.5744117647</v>
      </c>
      <c r="Q40" s="19"/>
      <c r="R40" s="19">
        <f>SUM(R8:R39)</f>
        <v>530267.47789411759</v>
      </c>
      <c r="S40" s="30"/>
    </row>
    <row r="41" spans="1:21" ht="21" customHeight="1" thickBot="1" x14ac:dyDescent="0.35">
      <c r="A41" s="217" t="s">
        <v>232</v>
      </c>
      <c r="B41" s="218"/>
      <c r="C41" s="218"/>
      <c r="D41" s="218"/>
      <c r="E41" s="218"/>
      <c r="F41" s="218"/>
      <c r="G41" s="218"/>
      <c r="H41" s="218"/>
      <c r="I41" s="218"/>
      <c r="J41" s="218"/>
      <c r="K41" s="219"/>
      <c r="L41" s="31"/>
      <c r="M41" s="63">
        <f>M40</f>
        <v>26513373.734705884</v>
      </c>
      <c r="N41" s="63">
        <f>N40</f>
        <v>22536367.684999999</v>
      </c>
      <c r="O41" s="64"/>
      <c r="P41" s="63">
        <f>P40</f>
        <v>3446738.5744117647</v>
      </c>
      <c r="Q41" s="64"/>
      <c r="R41" s="63">
        <f>R40</f>
        <v>530267.47789411759</v>
      </c>
      <c r="S41" s="33"/>
      <c r="T41" s="25"/>
      <c r="U41" s="25"/>
    </row>
    <row r="42" spans="1:21" x14ac:dyDescent="0.2">
      <c r="M42" s="25"/>
      <c r="N42" s="25"/>
    </row>
    <row r="43" spans="1:21" x14ac:dyDescent="0.2">
      <c r="A43" s="255" t="s">
        <v>325</v>
      </c>
      <c r="B43" s="256"/>
      <c r="C43" s="256"/>
      <c r="D43" s="256"/>
      <c r="E43" s="256"/>
      <c r="F43" s="256"/>
      <c r="G43" s="256"/>
      <c r="H43" s="256"/>
      <c r="I43" s="256"/>
      <c r="J43" s="256"/>
      <c r="K43" s="256"/>
      <c r="L43" s="256"/>
      <c r="M43" s="256"/>
      <c r="N43" s="256"/>
      <c r="O43" s="256"/>
      <c r="P43" s="256"/>
      <c r="Q43" s="256"/>
      <c r="R43" s="256"/>
      <c r="S43" s="256"/>
    </row>
    <row r="44" spans="1:21" x14ac:dyDescent="0.2">
      <c r="A44" s="256"/>
      <c r="B44" s="256"/>
      <c r="C44" s="256"/>
      <c r="D44" s="256"/>
      <c r="E44" s="256"/>
      <c r="F44" s="256"/>
      <c r="G44" s="256"/>
      <c r="H44" s="256"/>
      <c r="I44" s="256"/>
      <c r="J44" s="256"/>
      <c r="K44" s="256"/>
      <c r="L44" s="256"/>
      <c r="M44" s="256"/>
      <c r="N44" s="256"/>
      <c r="O44" s="256"/>
      <c r="P44" s="256"/>
      <c r="Q44" s="256"/>
      <c r="R44" s="256"/>
      <c r="S44" s="256"/>
    </row>
    <row r="50" spans="16:19" x14ac:dyDescent="0.2">
      <c r="S50" s="25"/>
    </row>
    <row r="57" spans="16:19" x14ac:dyDescent="0.2">
      <c r="P57" s="25"/>
    </row>
  </sheetData>
  <autoFilter ref="A1:S41"/>
  <mergeCells count="193">
    <mergeCell ref="N35:N37"/>
    <mergeCell ref="M35:M37"/>
    <mergeCell ref="S33:S34"/>
    <mergeCell ref="R33:R34"/>
    <mergeCell ref="Q33:Q34"/>
    <mergeCell ref="P33:P34"/>
    <mergeCell ref="O33:O34"/>
    <mergeCell ref="N33:N34"/>
    <mergeCell ref="M33:M34"/>
    <mergeCell ref="G33:G34"/>
    <mergeCell ref="F33:F34"/>
    <mergeCell ref="E33:E34"/>
    <mergeCell ref="D33:D34"/>
    <mergeCell ref="C33:C34"/>
    <mergeCell ref="B33:B34"/>
    <mergeCell ref="A33:A34"/>
    <mergeCell ref="G35:G37"/>
    <mergeCell ref="F35:F37"/>
    <mergeCell ref="E35:E37"/>
    <mergeCell ref="D35:D37"/>
    <mergeCell ref="C35:C37"/>
    <mergeCell ref="B35:B37"/>
    <mergeCell ref="A35:A37"/>
    <mergeCell ref="A28:A30"/>
    <mergeCell ref="B28:B30"/>
    <mergeCell ref="C28:C30"/>
    <mergeCell ref="D28:D30"/>
    <mergeCell ref="E28:E30"/>
    <mergeCell ref="F28:F30"/>
    <mergeCell ref="G28:G30"/>
    <mergeCell ref="O28:O30"/>
    <mergeCell ref="H28:H30"/>
    <mergeCell ref="G25:G27"/>
    <mergeCell ref="F25:F27"/>
    <mergeCell ref="E25:E27"/>
    <mergeCell ref="D25:D27"/>
    <mergeCell ref="C25:C27"/>
    <mergeCell ref="L22:L24"/>
    <mergeCell ref="S25:S27"/>
    <mergeCell ref="R25:R27"/>
    <mergeCell ref="S22:S24"/>
    <mergeCell ref="R22:R24"/>
    <mergeCell ref="Q22:Q24"/>
    <mergeCell ref="P22:P24"/>
    <mergeCell ref="O22:O24"/>
    <mergeCell ref="N22:N24"/>
    <mergeCell ref="M22:M24"/>
    <mergeCell ref="H22:H24"/>
    <mergeCell ref="H25:H27"/>
    <mergeCell ref="O25:O27"/>
    <mergeCell ref="N25:N27"/>
    <mergeCell ref="M25:M27"/>
    <mergeCell ref="L25:L27"/>
    <mergeCell ref="M1:R1"/>
    <mergeCell ref="A1:A2"/>
    <mergeCell ref="B1:B2"/>
    <mergeCell ref="C1:C2"/>
    <mergeCell ref="D1:D2"/>
    <mergeCell ref="E1:E2"/>
    <mergeCell ref="F1:F2"/>
    <mergeCell ref="G1:G2"/>
    <mergeCell ref="I1:I2"/>
    <mergeCell ref="J1:J2"/>
    <mergeCell ref="K1:K2"/>
    <mergeCell ref="L1:L2"/>
    <mergeCell ref="H1:H2"/>
    <mergeCell ref="R8:R9"/>
    <mergeCell ref="S8:S9"/>
    <mergeCell ref="A6:S6"/>
    <mergeCell ref="A7:S7"/>
    <mergeCell ref="A8:A9"/>
    <mergeCell ref="B8:B9"/>
    <mergeCell ref="C8:C9"/>
    <mergeCell ref="E8:E9"/>
    <mergeCell ref="F8:F9"/>
    <mergeCell ref="G8:G9"/>
    <mergeCell ref="L8:L9"/>
    <mergeCell ref="M8:M9"/>
    <mergeCell ref="N8:N9"/>
    <mergeCell ref="O8:O9"/>
    <mergeCell ref="P8:P9"/>
    <mergeCell ref="Q8:Q9"/>
    <mergeCell ref="H8:H9"/>
    <mergeCell ref="A10:A13"/>
    <mergeCell ref="B10:B13"/>
    <mergeCell ref="C10:C13"/>
    <mergeCell ref="D10:D13"/>
    <mergeCell ref="F10:F13"/>
    <mergeCell ref="D8:D9"/>
    <mergeCell ref="A14:A16"/>
    <mergeCell ref="B14:B16"/>
    <mergeCell ref="C14:C16"/>
    <mergeCell ref="D14:D16"/>
    <mergeCell ref="E14:E16"/>
    <mergeCell ref="F14:F16"/>
    <mergeCell ref="G14:G16"/>
    <mergeCell ref="L14:L16"/>
    <mergeCell ref="L10:L13"/>
    <mergeCell ref="G10:G13"/>
    <mergeCell ref="C17:C21"/>
    <mergeCell ref="D17:D21"/>
    <mergeCell ref="E17:E21"/>
    <mergeCell ref="F17:F21"/>
    <mergeCell ref="G17:G21"/>
    <mergeCell ref="L17:L21"/>
    <mergeCell ref="H10:H13"/>
    <mergeCell ref="H14:H16"/>
    <mergeCell ref="H17:H21"/>
    <mergeCell ref="R10:R13"/>
    <mergeCell ref="S10:S13"/>
    <mergeCell ref="M10:M13"/>
    <mergeCell ref="N10:N13"/>
    <mergeCell ref="O10:O13"/>
    <mergeCell ref="P10:P13"/>
    <mergeCell ref="Q10:Q13"/>
    <mergeCell ref="S14:S16"/>
    <mergeCell ref="M14:M16"/>
    <mergeCell ref="N14:N16"/>
    <mergeCell ref="O14:O16"/>
    <mergeCell ref="P14:P16"/>
    <mergeCell ref="Q14:Q16"/>
    <mergeCell ref="R14:R16"/>
    <mergeCell ref="A40:K40"/>
    <mergeCell ref="A41:K41"/>
    <mergeCell ref="A43:S44"/>
    <mergeCell ref="N17:N21"/>
    <mergeCell ref="O17:O21"/>
    <mergeCell ref="P17:P21"/>
    <mergeCell ref="Q17:Q21"/>
    <mergeCell ref="R17:R21"/>
    <mergeCell ref="S17:S21"/>
    <mergeCell ref="G22:G24"/>
    <mergeCell ref="F22:F24"/>
    <mergeCell ref="E22:E24"/>
    <mergeCell ref="D22:D24"/>
    <mergeCell ref="C22:C24"/>
    <mergeCell ref="B22:B24"/>
    <mergeCell ref="A22:A24"/>
    <mergeCell ref="G31:G32"/>
    <mergeCell ref="A17:A21"/>
    <mergeCell ref="B17:B21"/>
    <mergeCell ref="M17:M21"/>
    <mergeCell ref="B25:B27"/>
    <mergeCell ref="A25:A27"/>
    <mergeCell ref="Q25:Q27"/>
    <mergeCell ref="P25:P27"/>
    <mergeCell ref="F31:F32"/>
    <mergeCell ref="E31:E32"/>
    <mergeCell ref="D31:D32"/>
    <mergeCell ref="C31:C32"/>
    <mergeCell ref="B31:B32"/>
    <mergeCell ref="A31:A32"/>
    <mergeCell ref="N31:N32"/>
    <mergeCell ref="M31:M32"/>
    <mergeCell ref="L31:L32"/>
    <mergeCell ref="H31:H32"/>
    <mergeCell ref="G38:G39"/>
    <mergeCell ref="F38:F39"/>
    <mergeCell ref="E38:E39"/>
    <mergeCell ref="D38:D39"/>
    <mergeCell ref="C38:C39"/>
    <mergeCell ref="B38:B39"/>
    <mergeCell ref="A38:A39"/>
    <mergeCell ref="Q38:Q39"/>
    <mergeCell ref="P38:P39"/>
    <mergeCell ref="O38:O39"/>
    <mergeCell ref="N38:N39"/>
    <mergeCell ref="M38:M39"/>
    <mergeCell ref="L38:L39"/>
    <mergeCell ref="P28:P30"/>
    <mergeCell ref="Q28:Q30"/>
    <mergeCell ref="R28:R30"/>
    <mergeCell ref="S28:S30"/>
    <mergeCell ref="L28:L30"/>
    <mergeCell ref="M28:M30"/>
    <mergeCell ref="H33:H34"/>
    <mergeCell ref="H35:H37"/>
    <mergeCell ref="H38:H39"/>
    <mergeCell ref="S38:S39"/>
    <mergeCell ref="R38:R39"/>
    <mergeCell ref="S31:S32"/>
    <mergeCell ref="R31:R32"/>
    <mergeCell ref="Q31:Q32"/>
    <mergeCell ref="P31:P32"/>
    <mergeCell ref="O31:O32"/>
    <mergeCell ref="N28:N30"/>
    <mergeCell ref="L35:L37"/>
    <mergeCell ref="L33:L34"/>
    <mergeCell ref="S35:S37"/>
    <mergeCell ref="R35:R37"/>
    <mergeCell ref="Q35:Q37"/>
    <mergeCell ref="P35:P37"/>
    <mergeCell ref="O35:O37"/>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view="pageBreakPreview" topLeftCell="A97" zoomScale="90" zoomScaleNormal="100" zoomScaleSheetLayoutView="90" zoomScalePageLayoutView="82" workbookViewId="0">
      <selection sqref="A1:A2"/>
    </sheetView>
  </sheetViews>
  <sheetFormatPr defaultRowHeight="12.75" x14ac:dyDescent="0.2"/>
  <cols>
    <col min="1" max="1" width="11.28515625" style="2" customWidth="1"/>
    <col min="2" max="2" width="19.42578125" style="2" customWidth="1"/>
    <col min="3" max="3" width="38.85546875" style="22" customWidth="1"/>
    <col min="4" max="4" width="34" style="23" customWidth="1"/>
    <col min="5" max="5" width="22.5703125" style="2" customWidth="1"/>
    <col min="6" max="6" width="13.5703125" style="2" customWidth="1"/>
    <col min="7" max="7" width="14.140625" style="2" customWidth="1"/>
    <col min="8" max="8" width="16.5703125"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85" t="s">
        <v>0</v>
      </c>
      <c r="B1" s="187" t="s">
        <v>1</v>
      </c>
      <c r="C1" s="132" t="s">
        <v>2</v>
      </c>
      <c r="D1" s="132" t="s">
        <v>3</v>
      </c>
      <c r="E1" s="132" t="s">
        <v>4</v>
      </c>
      <c r="F1" s="132" t="s">
        <v>5</v>
      </c>
      <c r="G1" s="132" t="s">
        <v>6</v>
      </c>
      <c r="H1" s="132" t="s">
        <v>626</v>
      </c>
      <c r="I1" s="132" t="s">
        <v>7</v>
      </c>
      <c r="J1" s="187" t="s">
        <v>8</v>
      </c>
      <c r="K1" s="187" t="s">
        <v>9</v>
      </c>
      <c r="L1" s="187" t="s">
        <v>10</v>
      </c>
      <c r="M1" s="182" t="s">
        <v>11</v>
      </c>
      <c r="N1" s="183"/>
      <c r="O1" s="183"/>
      <c r="P1" s="183"/>
      <c r="Q1" s="183"/>
      <c r="R1" s="184"/>
      <c r="S1" s="1"/>
    </row>
    <row r="2" spans="1:19" ht="81" customHeight="1" x14ac:dyDescent="0.2">
      <c r="A2" s="186"/>
      <c r="B2" s="188"/>
      <c r="C2" s="133"/>
      <c r="D2" s="133"/>
      <c r="E2" s="133"/>
      <c r="F2" s="133"/>
      <c r="G2" s="133"/>
      <c r="H2" s="133"/>
      <c r="I2" s="133"/>
      <c r="J2" s="188"/>
      <c r="K2" s="188"/>
      <c r="L2" s="188"/>
      <c r="M2" s="67" t="s">
        <v>12</v>
      </c>
      <c r="N2" s="67" t="s">
        <v>13</v>
      </c>
      <c r="O2" s="67" t="s">
        <v>14</v>
      </c>
      <c r="P2" s="67" t="s">
        <v>15</v>
      </c>
      <c r="Q2" s="67" t="s">
        <v>16</v>
      </c>
      <c r="R2" s="67" t="s">
        <v>17</v>
      </c>
      <c r="S2" s="4" t="s">
        <v>18</v>
      </c>
    </row>
    <row r="3" spans="1:19" ht="53.25" customHeight="1" x14ac:dyDescent="0.25">
      <c r="A3" s="66" t="s">
        <v>19</v>
      </c>
      <c r="B3" s="67" t="s">
        <v>20</v>
      </c>
      <c r="C3" s="68" t="s">
        <v>21</v>
      </c>
      <c r="D3" s="68" t="s">
        <v>22</v>
      </c>
      <c r="E3" s="68" t="s">
        <v>23</v>
      </c>
      <c r="F3" s="68" t="s">
        <v>24</v>
      </c>
      <c r="G3" s="68" t="s">
        <v>25</v>
      </c>
      <c r="H3" s="119" t="s">
        <v>627</v>
      </c>
      <c r="I3" s="68" t="s">
        <v>26</v>
      </c>
      <c r="J3" s="67" t="s">
        <v>27</v>
      </c>
      <c r="K3" s="67" t="s">
        <v>28</v>
      </c>
      <c r="L3" s="67" t="s">
        <v>29</v>
      </c>
      <c r="M3" s="67" t="s">
        <v>30</v>
      </c>
      <c r="N3" s="67" t="s">
        <v>31</v>
      </c>
      <c r="O3" s="67" t="s">
        <v>32</v>
      </c>
      <c r="P3" s="67" t="s">
        <v>33</v>
      </c>
      <c r="Q3" s="67" t="s">
        <v>34</v>
      </c>
      <c r="R3" s="67" t="s">
        <v>35</v>
      </c>
      <c r="S3" s="7" t="s">
        <v>36</v>
      </c>
    </row>
    <row r="4" spans="1:19" ht="69.75" customHeight="1" x14ac:dyDescent="0.2">
      <c r="A4" s="66" t="s">
        <v>37</v>
      </c>
      <c r="B4" s="67" t="s">
        <v>38</v>
      </c>
      <c r="C4" s="68" t="s">
        <v>39</v>
      </c>
      <c r="D4" s="68" t="s">
        <v>40</v>
      </c>
      <c r="E4" s="68" t="s">
        <v>41</v>
      </c>
      <c r="F4" s="68" t="s">
        <v>42</v>
      </c>
      <c r="G4" s="68" t="s">
        <v>43</v>
      </c>
      <c r="H4" s="119" t="s">
        <v>672</v>
      </c>
      <c r="I4" s="68" t="s">
        <v>44</v>
      </c>
      <c r="J4" s="67" t="s">
        <v>45</v>
      </c>
      <c r="K4" s="67" t="s">
        <v>46</v>
      </c>
      <c r="L4" s="67" t="s">
        <v>47</v>
      </c>
      <c r="M4" s="67" t="s">
        <v>48</v>
      </c>
      <c r="N4" s="67" t="s">
        <v>49</v>
      </c>
      <c r="O4" s="67" t="s">
        <v>50</v>
      </c>
      <c r="P4" s="67" t="s">
        <v>51</v>
      </c>
      <c r="Q4" s="67" t="s">
        <v>52</v>
      </c>
      <c r="R4" s="67"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189" t="s">
        <v>290</v>
      </c>
      <c r="B6" s="190"/>
      <c r="C6" s="190"/>
      <c r="D6" s="190"/>
      <c r="E6" s="190"/>
      <c r="F6" s="190"/>
      <c r="G6" s="190"/>
      <c r="H6" s="190"/>
      <c r="I6" s="190"/>
      <c r="J6" s="190"/>
      <c r="K6" s="190"/>
      <c r="L6" s="190"/>
      <c r="M6" s="190"/>
      <c r="N6" s="190"/>
      <c r="O6" s="190"/>
      <c r="P6" s="190"/>
      <c r="Q6" s="190"/>
      <c r="R6" s="190"/>
      <c r="S6" s="191"/>
    </row>
    <row r="7" spans="1:19" ht="20.25" customHeight="1" x14ac:dyDescent="0.25">
      <c r="A7" s="163" t="s">
        <v>291</v>
      </c>
      <c r="B7" s="164"/>
      <c r="C7" s="164"/>
      <c r="D7" s="164"/>
      <c r="E7" s="164"/>
      <c r="F7" s="164"/>
      <c r="G7" s="164"/>
      <c r="H7" s="164"/>
      <c r="I7" s="164"/>
      <c r="J7" s="164"/>
      <c r="K7" s="164"/>
      <c r="L7" s="164"/>
      <c r="M7" s="164"/>
      <c r="N7" s="164"/>
      <c r="O7" s="164"/>
      <c r="P7" s="164"/>
      <c r="Q7" s="164"/>
      <c r="R7" s="164"/>
      <c r="S7" s="192"/>
    </row>
    <row r="8" spans="1:19" ht="106.15" customHeight="1" x14ac:dyDescent="0.2">
      <c r="A8" s="148">
        <v>1</v>
      </c>
      <c r="B8" s="134" t="s">
        <v>292</v>
      </c>
      <c r="C8" s="261" t="s">
        <v>293</v>
      </c>
      <c r="D8" s="264" t="s">
        <v>349</v>
      </c>
      <c r="E8" s="246">
        <v>15</v>
      </c>
      <c r="F8" s="137">
        <v>42797</v>
      </c>
      <c r="G8" s="137">
        <v>43253</v>
      </c>
      <c r="H8" s="137" t="s">
        <v>629</v>
      </c>
      <c r="I8" s="34" t="s">
        <v>294</v>
      </c>
      <c r="J8" s="69" t="s">
        <v>128</v>
      </c>
      <c r="K8" s="69" t="s">
        <v>263</v>
      </c>
      <c r="L8" s="267">
        <v>108</v>
      </c>
      <c r="M8" s="285">
        <v>524957.17000000004</v>
      </c>
      <c r="N8" s="151">
        <f>M8*O8</f>
        <v>446213.59450000001</v>
      </c>
      <c r="O8" s="170">
        <v>0.85</v>
      </c>
      <c r="P8" s="151">
        <f>M8*13%</f>
        <v>68244.432100000005</v>
      </c>
      <c r="Q8" s="170">
        <v>0.13</v>
      </c>
      <c r="R8" s="151">
        <f>M8*2%</f>
        <v>10499.143400000001</v>
      </c>
      <c r="S8" s="173">
        <v>0.02</v>
      </c>
    </row>
    <row r="9" spans="1:19" ht="106.15" customHeight="1" x14ac:dyDescent="0.2">
      <c r="A9" s="150"/>
      <c r="B9" s="135"/>
      <c r="C9" s="263"/>
      <c r="D9" s="266"/>
      <c r="E9" s="247"/>
      <c r="F9" s="138"/>
      <c r="G9" s="138"/>
      <c r="H9" s="138"/>
      <c r="I9" s="18" t="s">
        <v>295</v>
      </c>
      <c r="J9" s="69" t="s">
        <v>152</v>
      </c>
      <c r="K9" s="69" t="s">
        <v>200</v>
      </c>
      <c r="L9" s="268"/>
      <c r="M9" s="286"/>
      <c r="N9" s="153"/>
      <c r="O9" s="172"/>
      <c r="P9" s="153"/>
      <c r="Q9" s="172"/>
      <c r="R9" s="153"/>
      <c r="S9" s="175"/>
    </row>
    <row r="10" spans="1:19" ht="58.15" customHeight="1" x14ac:dyDescent="0.2">
      <c r="A10" s="134">
        <v>2</v>
      </c>
      <c r="B10" s="134" t="s">
        <v>332</v>
      </c>
      <c r="C10" s="282" t="s">
        <v>333</v>
      </c>
      <c r="D10" s="264" t="s">
        <v>350</v>
      </c>
      <c r="E10" s="246">
        <v>18</v>
      </c>
      <c r="F10" s="137">
        <v>42829</v>
      </c>
      <c r="G10" s="137">
        <v>43376</v>
      </c>
      <c r="H10" s="137" t="s">
        <v>629</v>
      </c>
      <c r="I10" s="18" t="s">
        <v>338</v>
      </c>
      <c r="J10" s="80" t="s">
        <v>152</v>
      </c>
      <c r="K10" s="80" t="s">
        <v>112</v>
      </c>
      <c r="L10" s="267">
        <v>102</v>
      </c>
      <c r="M10" s="276">
        <v>354959.43</v>
      </c>
      <c r="N10" s="151">
        <v>301715.52</v>
      </c>
      <c r="O10" s="170">
        <v>0.85</v>
      </c>
      <c r="P10" s="151">
        <v>46144.72</v>
      </c>
      <c r="Q10" s="170">
        <v>0.13</v>
      </c>
      <c r="R10" s="151">
        <v>7099.19</v>
      </c>
      <c r="S10" s="170">
        <v>0.02</v>
      </c>
    </row>
    <row r="11" spans="1:19" ht="58.15" customHeight="1" x14ac:dyDescent="0.2">
      <c r="A11" s="135"/>
      <c r="B11" s="135"/>
      <c r="C11" s="284"/>
      <c r="D11" s="266"/>
      <c r="E11" s="247"/>
      <c r="F11" s="138"/>
      <c r="G11" s="138"/>
      <c r="H11" s="138"/>
      <c r="I11" s="18" t="s">
        <v>339</v>
      </c>
      <c r="J11" s="80" t="s">
        <v>128</v>
      </c>
      <c r="K11" s="80" t="s">
        <v>347</v>
      </c>
      <c r="L11" s="268"/>
      <c r="M11" s="278"/>
      <c r="N11" s="153"/>
      <c r="O11" s="172"/>
      <c r="P11" s="153"/>
      <c r="Q11" s="172"/>
      <c r="R11" s="153"/>
      <c r="S11" s="172"/>
    </row>
    <row r="12" spans="1:19" ht="33" x14ac:dyDescent="0.2">
      <c r="A12" s="134">
        <v>3</v>
      </c>
      <c r="B12" s="134" t="s">
        <v>334</v>
      </c>
      <c r="C12" s="282" t="s">
        <v>335</v>
      </c>
      <c r="D12" s="264" t="s">
        <v>351</v>
      </c>
      <c r="E12" s="246">
        <v>18</v>
      </c>
      <c r="F12" s="137">
        <v>42829</v>
      </c>
      <c r="G12" s="137">
        <v>43376</v>
      </c>
      <c r="H12" s="137" t="s">
        <v>629</v>
      </c>
      <c r="I12" s="18" t="s">
        <v>340</v>
      </c>
      <c r="J12" s="80" t="s">
        <v>128</v>
      </c>
      <c r="K12" s="80" t="s">
        <v>90</v>
      </c>
      <c r="L12" s="267">
        <v>102</v>
      </c>
      <c r="M12" s="276">
        <v>400230.95</v>
      </c>
      <c r="N12" s="151">
        <v>340196.31</v>
      </c>
      <c r="O12" s="170">
        <v>0.85</v>
      </c>
      <c r="P12" s="151">
        <v>52030.02</v>
      </c>
      <c r="Q12" s="170">
        <v>0.13</v>
      </c>
      <c r="R12" s="151">
        <v>8004.62</v>
      </c>
      <c r="S12" s="170">
        <v>0.02</v>
      </c>
    </row>
    <row r="13" spans="1:19" ht="33" x14ac:dyDescent="0.2">
      <c r="A13" s="136"/>
      <c r="B13" s="136"/>
      <c r="C13" s="283"/>
      <c r="D13" s="265"/>
      <c r="E13" s="257"/>
      <c r="F13" s="269"/>
      <c r="G13" s="269"/>
      <c r="H13" s="269"/>
      <c r="I13" s="18" t="s">
        <v>341</v>
      </c>
      <c r="J13" s="80" t="s">
        <v>128</v>
      </c>
      <c r="K13" s="80" t="s">
        <v>90</v>
      </c>
      <c r="L13" s="279"/>
      <c r="M13" s="277"/>
      <c r="N13" s="152"/>
      <c r="O13" s="171"/>
      <c r="P13" s="152"/>
      <c r="Q13" s="171"/>
      <c r="R13" s="152"/>
      <c r="S13" s="171"/>
    </row>
    <row r="14" spans="1:19" ht="33" x14ac:dyDescent="0.2">
      <c r="A14" s="136"/>
      <c r="B14" s="136"/>
      <c r="C14" s="283"/>
      <c r="D14" s="265"/>
      <c r="E14" s="257"/>
      <c r="F14" s="269"/>
      <c r="G14" s="269"/>
      <c r="H14" s="269"/>
      <c r="I14" s="18" t="s">
        <v>342</v>
      </c>
      <c r="J14" s="80" t="s">
        <v>128</v>
      </c>
      <c r="K14" s="80" t="s">
        <v>90</v>
      </c>
      <c r="L14" s="279"/>
      <c r="M14" s="277"/>
      <c r="N14" s="152"/>
      <c r="O14" s="171"/>
      <c r="P14" s="152"/>
      <c r="Q14" s="171"/>
      <c r="R14" s="152"/>
      <c r="S14" s="171"/>
    </row>
    <row r="15" spans="1:19" ht="33" x14ac:dyDescent="0.2">
      <c r="A15" s="135"/>
      <c r="B15" s="135"/>
      <c r="C15" s="284"/>
      <c r="D15" s="266"/>
      <c r="E15" s="247"/>
      <c r="F15" s="138"/>
      <c r="G15" s="138"/>
      <c r="H15" s="138"/>
      <c r="I15" s="18" t="s">
        <v>343</v>
      </c>
      <c r="J15" s="80" t="s">
        <v>152</v>
      </c>
      <c r="K15" s="80" t="s">
        <v>164</v>
      </c>
      <c r="L15" s="268"/>
      <c r="M15" s="278"/>
      <c r="N15" s="153"/>
      <c r="O15" s="172"/>
      <c r="P15" s="153"/>
      <c r="Q15" s="172"/>
      <c r="R15" s="153"/>
      <c r="S15" s="172"/>
    </row>
    <row r="16" spans="1:19" ht="33" x14ac:dyDescent="0.2">
      <c r="A16" s="134">
        <v>4</v>
      </c>
      <c r="B16" s="134" t="s">
        <v>336</v>
      </c>
      <c r="C16" s="282" t="s">
        <v>337</v>
      </c>
      <c r="D16" s="264" t="s">
        <v>352</v>
      </c>
      <c r="E16" s="246">
        <v>24</v>
      </c>
      <c r="F16" s="137">
        <v>42829</v>
      </c>
      <c r="G16" s="137">
        <v>43558</v>
      </c>
      <c r="H16" s="137" t="s">
        <v>629</v>
      </c>
      <c r="I16" s="18" t="s">
        <v>344</v>
      </c>
      <c r="J16" s="80" t="s">
        <v>152</v>
      </c>
      <c r="K16" s="80" t="s">
        <v>200</v>
      </c>
      <c r="L16" s="267">
        <v>106</v>
      </c>
      <c r="M16" s="276">
        <v>593492.79</v>
      </c>
      <c r="N16" s="151">
        <v>504468.87</v>
      </c>
      <c r="O16" s="170">
        <v>0.85</v>
      </c>
      <c r="P16" s="151">
        <v>77154.06</v>
      </c>
      <c r="Q16" s="170">
        <v>0.13</v>
      </c>
      <c r="R16" s="151">
        <v>11869.86</v>
      </c>
      <c r="S16" s="170">
        <v>0.02</v>
      </c>
    </row>
    <row r="17" spans="1:19" ht="66" x14ac:dyDescent="0.2">
      <c r="A17" s="136"/>
      <c r="B17" s="136"/>
      <c r="C17" s="283"/>
      <c r="D17" s="265"/>
      <c r="E17" s="257"/>
      <c r="F17" s="269"/>
      <c r="G17" s="269"/>
      <c r="H17" s="269"/>
      <c r="I17" s="18" t="s">
        <v>345</v>
      </c>
      <c r="J17" s="80" t="s">
        <v>128</v>
      </c>
      <c r="K17" s="80" t="s">
        <v>90</v>
      </c>
      <c r="L17" s="279"/>
      <c r="M17" s="277"/>
      <c r="N17" s="152"/>
      <c r="O17" s="171"/>
      <c r="P17" s="152"/>
      <c r="Q17" s="171"/>
      <c r="R17" s="152"/>
      <c r="S17" s="171"/>
    </row>
    <row r="18" spans="1:19" ht="49.5" x14ac:dyDescent="0.2">
      <c r="A18" s="135"/>
      <c r="B18" s="135"/>
      <c r="C18" s="284"/>
      <c r="D18" s="266"/>
      <c r="E18" s="247"/>
      <c r="F18" s="138"/>
      <c r="G18" s="138"/>
      <c r="H18" s="138"/>
      <c r="I18" s="18" t="s">
        <v>346</v>
      </c>
      <c r="J18" s="80" t="s">
        <v>152</v>
      </c>
      <c r="K18" s="80" t="s">
        <v>160</v>
      </c>
      <c r="L18" s="268"/>
      <c r="M18" s="278"/>
      <c r="N18" s="153"/>
      <c r="O18" s="172"/>
      <c r="P18" s="153"/>
      <c r="Q18" s="172"/>
      <c r="R18" s="153"/>
      <c r="S18" s="172"/>
    </row>
    <row r="19" spans="1:19" ht="75.599999999999994" customHeight="1" x14ac:dyDescent="0.2">
      <c r="A19" s="139">
        <v>5</v>
      </c>
      <c r="B19" s="134" t="s">
        <v>363</v>
      </c>
      <c r="C19" s="282" t="s">
        <v>364</v>
      </c>
      <c r="D19" s="275" t="s">
        <v>367</v>
      </c>
      <c r="E19" s="253">
        <v>18</v>
      </c>
      <c r="F19" s="147">
        <v>42830</v>
      </c>
      <c r="G19" s="147">
        <v>43377</v>
      </c>
      <c r="H19" s="137" t="s">
        <v>629</v>
      </c>
      <c r="I19" s="18" t="s">
        <v>365</v>
      </c>
      <c r="J19" s="81" t="s">
        <v>128</v>
      </c>
      <c r="K19" s="81" t="s">
        <v>67</v>
      </c>
      <c r="L19" s="267">
        <v>102</v>
      </c>
      <c r="M19" s="276">
        <v>430114.34</v>
      </c>
      <c r="N19" s="151">
        <v>365597.19</v>
      </c>
      <c r="O19" s="170">
        <v>0.85</v>
      </c>
      <c r="P19" s="151">
        <v>55914.86</v>
      </c>
      <c r="Q19" s="170">
        <v>0.13</v>
      </c>
      <c r="R19" s="151">
        <v>8602.2900000000009</v>
      </c>
      <c r="S19" s="237">
        <v>0.02</v>
      </c>
    </row>
    <row r="20" spans="1:19" ht="75.599999999999994" customHeight="1" x14ac:dyDescent="0.2">
      <c r="A20" s="139"/>
      <c r="B20" s="135"/>
      <c r="C20" s="284"/>
      <c r="D20" s="275"/>
      <c r="E20" s="253"/>
      <c r="F20" s="147"/>
      <c r="G20" s="147"/>
      <c r="H20" s="138"/>
      <c r="I20" s="18" t="s">
        <v>366</v>
      </c>
      <c r="J20" s="81" t="s">
        <v>152</v>
      </c>
      <c r="K20" s="81" t="s">
        <v>74</v>
      </c>
      <c r="L20" s="268"/>
      <c r="M20" s="278"/>
      <c r="N20" s="153"/>
      <c r="O20" s="172"/>
      <c r="P20" s="153"/>
      <c r="Q20" s="172"/>
      <c r="R20" s="153"/>
      <c r="S20" s="239"/>
    </row>
    <row r="21" spans="1:19" ht="43.9" customHeight="1" x14ac:dyDescent="0.2">
      <c r="A21" s="139">
        <v>6</v>
      </c>
      <c r="B21" s="134" t="s">
        <v>368</v>
      </c>
      <c r="C21" s="282" t="s">
        <v>369</v>
      </c>
      <c r="D21" s="275" t="s">
        <v>372</v>
      </c>
      <c r="E21" s="253">
        <v>18</v>
      </c>
      <c r="F21" s="147">
        <v>42833</v>
      </c>
      <c r="G21" s="147">
        <v>43380</v>
      </c>
      <c r="H21" s="137" t="s">
        <v>629</v>
      </c>
      <c r="I21" s="18" t="s">
        <v>370</v>
      </c>
      <c r="J21" s="82" t="s">
        <v>152</v>
      </c>
      <c r="K21" s="82" t="s">
        <v>112</v>
      </c>
      <c r="L21" s="267">
        <v>102</v>
      </c>
      <c r="M21" s="276">
        <v>312937.17</v>
      </c>
      <c r="N21" s="151">
        <v>265996.59000000003</v>
      </c>
      <c r="O21" s="170">
        <v>0.85</v>
      </c>
      <c r="P21" s="151">
        <v>40681.839999999997</v>
      </c>
      <c r="Q21" s="170">
        <v>0.13</v>
      </c>
      <c r="R21" s="151">
        <v>6258.74</v>
      </c>
      <c r="S21" s="237">
        <v>0.02</v>
      </c>
    </row>
    <row r="22" spans="1:19" ht="43.9" customHeight="1" x14ac:dyDescent="0.2">
      <c r="A22" s="139"/>
      <c r="B22" s="135"/>
      <c r="C22" s="284"/>
      <c r="D22" s="275"/>
      <c r="E22" s="253"/>
      <c r="F22" s="147"/>
      <c r="G22" s="147"/>
      <c r="H22" s="138"/>
      <c r="I22" s="18" t="s">
        <v>371</v>
      </c>
      <c r="J22" s="82" t="s">
        <v>128</v>
      </c>
      <c r="K22" s="82" t="s">
        <v>110</v>
      </c>
      <c r="L22" s="268"/>
      <c r="M22" s="278"/>
      <c r="N22" s="153"/>
      <c r="O22" s="172"/>
      <c r="P22" s="153"/>
      <c r="Q22" s="172"/>
      <c r="R22" s="153"/>
      <c r="S22" s="239"/>
    </row>
    <row r="23" spans="1:19" ht="52.9" customHeight="1" x14ac:dyDescent="0.2">
      <c r="A23" s="139">
        <v>7</v>
      </c>
      <c r="B23" s="139" t="s">
        <v>383</v>
      </c>
      <c r="C23" s="281" t="s">
        <v>384</v>
      </c>
      <c r="D23" s="275" t="s">
        <v>389</v>
      </c>
      <c r="E23" s="253">
        <v>20</v>
      </c>
      <c r="F23" s="147">
        <v>42844</v>
      </c>
      <c r="G23" s="147">
        <v>43452</v>
      </c>
      <c r="H23" s="137" t="s">
        <v>629</v>
      </c>
      <c r="I23" s="18" t="s">
        <v>385</v>
      </c>
      <c r="J23" s="84" t="s">
        <v>128</v>
      </c>
      <c r="K23" s="84" t="s">
        <v>387</v>
      </c>
      <c r="L23" s="267">
        <v>106</v>
      </c>
      <c r="M23" s="276">
        <v>742866.94</v>
      </c>
      <c r="N23" s="151">
        <v>631436.9</v>
      </c>
      <c r="O23" s="170">
        <v>0.85</v>
      </c>
      <c r="P23" s="151">
        <v>96572.7</v>
      </c>
      <c r="Q23" s="170">
        <v>0.13</v>
      </c>
      <c r="R23" s="151">
        <v>14857.34</v>
      </c>
      <c r="S23" s="237">
        <v>0.02</v>
      </c>
    </row>
    <row r="24" spans="1:19" ht="52.9" customHeight="1" x14ac:dyDescent="0.2">
      <c r="A24" s="139"/>
      <c r="B24" s="139"/>
      <c r="C24" s="281"/>
      <c r="D24" s="275"/>
      <c r="E24" s="253"/>
      <c r="F24" s="147"/>
      <c r="G24" s="147"/>
      <c r="H24" s="138"/>
      <c r="I24" s="18" t="s">
        <v>386</v>
      </c>
      <c r="J24" s="84" t="s">
        <v>152</v>
      </c>
      <c r="K24" s="84" t="s">
        <v>388</v>
      </c>
      <c r="L24" s="268"/>
      <c r="M24" s="278"/>
      <c r="N24" s="153"/>
      <c r="O24" s="172"/>
      <c r="P24" s="153"/>
      <c r="Q24" s="172"/>
      <c r="R24" s="153"/>
      <c r="S24" s="239"/>
    </row>
    <row r="25" spans="1:19" ht="33" x14ac:dyDescent="0.2">
      <c r="A25" s="139">
        <v>8</v>
      </c>
      <c r="B25" s="139" t="s">
        <v>398</v>
      </c>
      <c r="C25" s="281" t="s">
        <v>399</v>
      </c>
      <c r="D25" s="275" t="s">
        <v>410</v>
      </c>
      <c r="E25" s="253">
        <v>18</v>
      </c>
      <c r="F25" s="147">
        <v>42845</v>
      </c>
      <c r="G25" s="147">
        <v>43392</v>
      </c>
      <c r="H25" s="137" t="s">
        <v>629</v>
      </c>
      <c r="I25" s="18" t="s">
        <v>402</v>
      </c>
      <c r="J25" s="85" t="s">
        <v>152</v>
      </c>
      <c r="K25" s="85" t="s">
        <v>316</v>
      </c>
      <c r="L25" s="267">
        <v>106</v>
      </c>
      <c r="M25" s="276">
        <v>129793.23</v>
      </c>
      <c r="N25" s="151">
        <v>110324.25</v>
      </c>
      <c r="O25" s="170">
        <v>0.85</v>
      </c>
      <c r="P25" s="151">
        <v>16873.12</v>
      </c>
      <c r="Q25" s="170">
        <v>0.13</v>
      </c>
      <c r="R25" s="151">
        <v>2595.86</v>
      </c>
      <c r="S25" s="237">
        <v>0.02</v>
      </c>
    </row>
    <row r="26" spans="1:19" ht="30" customHeight="1" x14ac:dyDescent="0.2">
      <c r="A26" s="139"/>
      <c r="B26" s="139"/>
      <c r="C26" s="281"/>
      <c r="D26" s="275"/>
      <c r="E26" s="253"/>
      <c r="F26" s="147"/>
      <c r="G26" s="147"/>
      <c r="H26" s="138"/>
      <c r="I26" s="18" t="s">
        <v>403</v>
      </c>
      <c r="J26" s="85" t="s">
        <v>128</v>
      </c>
      <c r="K26" s="85" t="s">
        <v>90</v>
      </c>
      <c r="L26" s="268"/>
      <c r="M26" s="278"/>
      <c r="N26" s="153"/>
      <c r="O26" s="172"/>
      <c r="P26" s="153"/>
      <c r="Q26" s="172"/>
      <c r="R26" s="153"/>
      <c r="S26" s="239"/>
    </row>
    <row r="27" spans="1:19" ht="49.5" x14ac:dyDescent="0.2">
      <c r="A27" s="139">
        <v>9</v>
      </c>
      <c r="B27" s="139" t="s">
        <v>400</v>
      </c>
      <c r="C27" s="281" t="s">
        <v>401</v>
      </c>
      <c r="D27" s="275" t="s">
        <v>411</v>
      </c>
      <c r="E27" s="253">
        <v>24</v>
      </c>
      <c r="F27" s="147">
        <v>42845</v>
      </c>
      <c r="G27" s="147">
        <v>43574</v>
      </c>
      <c r="H27" s="137" t="s">
        <v>629</v>
      </c>
      <c r="I27" s="18" t="s">
        <v>404</v>
      </c>
      <c r="J27" s="85" t="s">
        <v>152</v>
      </c>
      <c r="K27" s="85" t="s">
        <v>112</v>
      </c>
      <c r="L27" s="267">
        <v>108</v>
      </c>
      <c r="M27" s="276">
        <v>498818.29</v>
      </c>
      <c r="N27" s="151">
        <v>423995.55</v>
      </c>
      <c r="O27" s="170">
        <v>0.85</v>
      </c>
      <c r="P27" s="151">
        <v>64846.37</v>
      </c>
      <c r="Q27" s="170">
        <v>0.13</v>
      </c>
      <c r="R27" s="151">
        <v>9976.3700000000008</v>
      </c>
      <c r="S27" s="237">
        <v>0.02</v>
      </c>
    </row>
    <row r="28" spans="1:19" ht="49.5" x14ac:dyDescent="0.2">
      <c r="A28" s="139"/>
      <c r="B28" s="139"/>
      <c r="C28" s="281"/>
      <c r="D28" s="275"/>
      <c r="E28" s="253"/>
      <c r="F28" s="147"/>
      <c r="G28" s="147"/>
      <c r="H28" s="138"/>
      <c r="I28" s="18" t="s">
        <v>371</v>
      </c>
      <c r="J28" s="85" t="s">
        <v>128</v>
      </c>
      <c r="K28" s="85" t="s">
        <v>405</v>
      </c>
      <c r="L28" s="268"/>
      <c r="M28" s="278"/>
      <c r="N28" s="153"/>
      <c r="O28" s="172"/>
      <c r="P28" s="153"/>
      <c r="Q28" s="172"/>
      <c r="R28" s="153"/>
      <c r="S28" s="239"/>
    </row>
    <row r="29" spans="1:19" ht="33" x14ac:dyDescent="0.2">
      <c r="A29" s="139">
        <v>10</v>
      </c>
      <c r="B29" s="139" t="s">
        <v>396</v>
      </c>
      <c r="C29" s="281" t="s">
        <v>397</v>
      </c>
      <c r="D29" s="275" t="s">
        <v>412</v>
      </c>
      <c r="E29" s="253">
        <v>20</v>
      </c>
      <c r="F29" s="147">
        <v>42845</v>
      </c>
      <c r="G29" s="147">
        <v>43453</v>
      </c>
      <c r="H29" s="137" t="s">
        <v>629</v>
      </c>
      <c r="I29" s="18" t="s">
        <v>406</v>
      </c>
      <c r="J29" s="85" t="s">
        <v>128</v>
      </c>
      <c r="K29" s="85" t="s">
        <v>103</v>
      </c>
      <c r="L29" s="267">
        <v>108</v>
      </c>
      <c r="M29" s="276">
        <v>474549.1</v>
      </c>
      <c r="N29" s="151">
        <v>403366.73</v>
      </c>
      <c r="O29" s="170">
        <v>0.85</v>
      </c>
      <c r="P29" s="151">
        <v>61691.39</v>
      </c>
      <c r="Q29" s="170">
        <v>0.13</v>
      </c>
      <c r="R29" s="151">
        <v>9490.98</v>
      </c>
      <c r="S29" s="237">
        <v>0.02</v>
      </c>
    </row>
    <row r="30" spans="1:19" ht="16.5" x14ac:dyDescent="0.2">
      <c r="A30" s="139"/>
      <c r="B30" s="139"/>
      <c r="C30" s="281"/>
      <c r="D30" s="275"/>
      <c r="E30" s="253"/>
      <c r="F30" s="147"/>
      <c r="G30" s="147"/>
      <c r="H30" s="269"/>
      <c r="I30" s="18" t="s">
        <v>407</v>
      </c>
      <c r="J30" s="85" t="s">
        <v>128</v>
      </c>
      <c r="K30" s="85" t="s">
        <v>103</v>
      </c>
      <c r="L30" s="279"/>
      <c r="M30" s="277"/>
      <c r="N30" s="152"/>
      <c r="O30" s="171"/>
      <c r="P30" s="152"/>
      <c r="Q30" s="171"/>
      <c r="R30" s="152"/>
      <c r="S30" s="238"/>
    </row>
    <row r="31" spans="1:19" ht="49.5" x14ac:dyDescent="0.2">
      <c r="A31" s="139"/>
      <c r="B31" s="139"/>
      <c r="C31" s="281"/>
      <c r="D31" s="275"/>
      <c r="E31" s="253"/>
      <c r="F31" s="147"/>
      <c r="G31" s="147"/>
      <c r="H31" s="269"/>
      <c r="I31" s="18" t="s">
        <v>408</v>
      </c>
      <c r="J31" s="85" t="s">
        <v>152</v>
      </c>
      <c r="K31" s="85" t="s">
        <v>164</v>
      </c>
      <c r="L31" s="279"/>
      <c r="M31" s="277"/>
      <c r="N31" s="152"/>
      <c r="O31" s="171"/>
      <c r="P31" s="152"/>
      <c r="Q31" s="171"/>
      <c r="R31" s="152"/>
      <c r="S31" s="238"/>
    </row>
    <row r="32" spans="1:19" ht="66" x14ac:dyDescent="0.2">
      <c r="A32" s="139"/>
      <c r="B32" s="139"/>
      <c r="C32" s="281"/>
      <c r="D32" s="275"/>
      <c r="E32" s="253"/>
      <c r="F32" s="147"/>
      <c r="G32" s="147"/>
      <c r="H32" s="138"/>
      <c r="I32" s="18" t="s">
        <v>409</v>
      </c>
      <c r="J32" s="85" t="s">
        <v>152</v>
      </c>
      <c r="K32" s="85" t="s">
        <v>164</v>
      </c>
      <c r="L32" s="268"/>
      <c r="M32" s="278"/>
      <c r="N32" s="153"/>
      <c r="O32" s="172"/>
      <c r="P32" s="153"/>
      <c r="Q32" s="172"/>
      <c r="R32" s="153"/>
      <c r="S32" s="239"/>
    </row>
    <row r="33" spans="1:19" ht="49.5" x14ac:dyDescent="0.2">
      <c r="A33" s="139">
        <v>11</v>
      </c>
      <c r="B33" s="139" t="s">
        <v>420</v>
      </c>
      <c r="C33" s="281" t="s">
        <v>421</v>
      </c>
      <c r="D33" s="275" t="s">
        <v>425</v>
      </c>
      <c r="E33" s="253">
        <v>18</v>
      </c>
      <c r="F33" s="147">
        <v>42846</v>
      </c>
      <c r="G33" s="147">
        <v>43393</v>
      </c>
      <c r="H33" s="137" t="s">
        <v>629</v>
      </c>
      <c r="I33" s="18" t="s">
        <v>422</v>
      </c>
      <c r="J33" s="86" t="s">
        <v>128</v>
      </c>
      <c r="K33" s="86" t="s">
        <v>263</v>
      </c>
      <c r="L33" s="267">
        <v>102</v>
      </c>
      <c r="M33" s="276">
        <v>634937.12</v>
      </c>
      <c r="N33" s="151">
        <v>539696.56000000006</v>
      </c>
      <c r="O33" s="170">
        <v>0.85</v>
      </c>
      <c r="P33" s="151">
        <v>82541.820000000007</v>
      </c>
      <c r="Q33" s="170">
        <v>0.13</v>
      </c>
      <c r="R33" s="151">
        <v>12698.74</v>
      </c>
      <c r="S33" s="170">
        <v>0.02</v>
      </c>
    </row>
    <row r="34" spans="1:19" ht="33" x14ac:dyDescent="0.2">
      <c r="A34" s="139"/>
      <c r="B34" s="139"/>
      <c r="C34" s="281"/>
      <c r="D34" s="275"/>
      <c r="E34" s="253"/>
      <c r="F34" s="147"/>
      <c r="G34" s="147"/>
      <c r="H34" s="269"/>
      <c r="I34" s="18" t="s">
        <v>424</v>
      </c>
      <c r="J34" s="86" t="s">
        <v>152</v>
      </c>
      <c r="K34" s="86" t="s">
        <v>112</v>
      </c>
      <c r="L34" s="279"/>
      <c r="M34" s="277"/>
      <c r="N34" s="152"/>
      <c r="O34" s="171"/>
      <c r="P34" s="152"/>
      <c r="Q34" s="171"/>
      <c r="R34" s="152"/>
      <c r="S34" s="171"/>
    </row>
    <row r="35" spans="1:19" ht="33" x14ac:dyDescent="0.2">
      <c r="A35" s="139"/>
      <c r="B35" s="139"/>
      <c r="C35" s="281"/>
      <c r="D35" s="275"/>
      <c r="E35" s="253"/>
      <c r="F35" s="147"/>
      <c r="G35" s="147"/>
      <c r="H35" s="138"/>
      <c r="I35" s="18" t="s">
        <v>423</v>
      </c>
      <c r="J35" s="86" t="s">
        <v>128</v>
      </c>
      <c r="K35" s="86" t="s">
        <v>160</v>
      </c>
      <c r="L35" s="268"/>
      <c r="M35" s="278"/>
      <c r="N35" s="153"/>
      <c r="O35" s="172"/>
      <c r="P35" s="153"/>
      <c r="Q35" s="172"/>
      <c r="R35" s="153"/>
      <c r="S35" s="172"/>
    </row>
    <row r="36" spans="1:19" ht="52.15" customHeight="1" x14ac:dyDescent="0.2">
      <c r="A36" s="139">
        <v>12</v>
      </c>
      <c r="B36" s="134" t="s">
        <v>427</v>
      </c>
      <c r="C36" s="151" t="s">
        <v>428</v>
      </c>
      <c r="D36" s="275" t="s">
        <v>431</v>
      </c>
      <c r="E36" s="253">
        <v>24</v>
      </c>
      <c r="F36" s="137">
        <v>42850</v>
      </c>
      <c r="G36" s="137">
        <v>43579</v>
      </c>
      <c r="H36" s="137" t="s">
        <v>629</v>
      </c>
      <c r="I36" s="17" t="s">
        <v>429</v>
      </c>
      <c r="J36" s="87" t="s">
        <v>152</v>
      </c>
      <c r="K36" s="87" t="s">
        <v>200</v>
      </c>
      <c r="L36" s="267">
        <v>102</v>
      </c>
      <c r="M36" s="276">
        <v>1219573.08</v>
      </c>
      <c r="N36" s="151">
        <v>1036637.12</v>
      </c>
      <c r="O36" s="170">
        <v>0.85</v>
      </c>
      <c r="P36" s="151">
        <v>158544.5</v>
      </c>
      <c r="Q36" s="170">
        <v>0.13</v>
      </c>
      <c r="R36" s="151">
        <v>24391.46</v>
      </c>
      <c r="S36" s="237">
        <v>0.02</v>
      </c>
    </row>
    <row r="37" spans="1:19" ht="52.15" customHeight="1" x14ac:dyDescent="0.2">
      <c r="A37" s="139"/>
      <c r="B37" s="135"/>
      <c r="C37" s="153"/>
      <c r="D37" s="275"/>
      <c r="E37" s="253"/>
      <c r="F37" s="138"/>
      <c r="G37" s="138"/>
      <c r="H37" s="138"/>
      <c r="I37" s="17" t="s">
        <v>430</v>
      </c>
      <c r="J37" s="87" t="s">
        <v>128</v>
      </c>
      <c r="K37" s="87" t="s">
        <v>288</v>
      </c>
      <c r="L37" s="268"/>
      <c r="M37" s="278"/>
      <c r="N37" s="153"/>
      <c r="O37" s="172"/>
      <c r="P37" s="153"/>
      <c r="Q37" s="172"/>
      <c r="R37" s="153"/>
      <c r="S37" s="239"/>
    </row>
    <row r="38" spans="1:19" ht="37.15" customHeight="1" x14ac:dyDescent="0.2">
      <c r="A38" s="139">
        <v>13</v>
      </c>
      <c r="B38" s="139" t="s">
        <v>443</v>
      </c>
      <c r="C38" s="211" t="s">
        <v>444</v>
      </c>
      <c r="D38" s="275" t="s">
        <v>448</v>
      </c>
      <c r="E38" s="253">
        <v>24</v>
      </c>
      <c r="F38" s="147">
        <v>42854</v>
      </c>
      <c r="G38" s="147">
        <v>43583</v>
      </c>
      <c r="H38" s="137" t="s">
        <v>629</v>
      </c>
      <c r="I38" s="17" t="s">
        <v>445</v>
      </c>
      <c r="J38" s="91" t="s">
        <v>152</v>
      </c>
      <c r="K38" s="91" t="s">
        <v>316</v>
      </c>
      <c r="L38" s="267">
        <v>108</v>
      </c>
      <c r="M38" s="276">
        <v>429383.03</v>
      </c>
      <c r="N38" s="151">
        <v>364975.58</v>
      </c>
      <c r="O38" s="170">
        <v>0.85</v>
      </c>
      <c r="P38" s="151">
        <v>55819.79</v>
      </c>
      <c r="Q38" s="170">
        <v>0.13</v>
      </c>
      <c r="R38" s="151">
        <v>8587.66</v>
      </c>
      <c r="S38" s="237">
        <v>0.02</v>
      </c>
    </row>
    <row r="39" spans="1:19" ht="37.15" customHeight="1" x14ac:dyDescent="0.2">
      <c r="A39" s="139"/>
      <c r="B39" s="139"/>
      <c r="C39" s="211"/>
      <c r="D39" s="275"/>
      <c r="E39" s="253"/>
      <c r="F39" s="147"/>
      <c r="G39" s="147"/>
      <c r="H39" s="269"/>
      <c r="I39" s="17" t="s">
        <v>446</v>
      </c>
      <c r="J39" s="91" t="s">
        <v>152</v>
      </c>
      <c r="K39" s="91" t="s">
        <v>316</v>
      </c>
      <c r="L39" s="279"/>
      <c r="M39" s="277"/>
      <c r="N39" s="152"/>
      <c r="O39" s="171"/>
      <c r="P39" s="152"/>
      <c r="Q39" s="171"/>
      <c r="R39" s="152"/>
      <c r="S39" s="238"/>
    </row>
    <row r="40" spans="1:19" ht="45.6" customHeight="1" x14ac:dyDescent="0.2">
      <c r="A40" s="139"/>
      <c r="B40" s="139"/>
      <c r="C40" s="211"/>
      <c r="D40" s="275"/>
      <c r="E40" s="253"/>
      <c r="F40" s="147"/>
      <c r="G40" s="147"/>
      <c r="H40" s="138"/>
      <c r="I40" s="17" t="s">
        <v>447</v>
      </c>
      <c r="J40" s="91" t="s">
        <v>128</v>
      </c>
      <c r="K40" s="91" t="s">
        <v>90</v>
      </c>
      <c r="L40" s="268"/>
      <c r="M40" s="278"/>
      <c r="N40" s="153"/>
      <c r="O40" s="172"/>
      <c r="P40" s="153"/>
      <c r="Q40" s="172"/>
      <c r="R40" s="153"/>
      <c r="S40" s="239"/>
    </row>
    <row r="41" spans="1:19" ht="42" customHeight="1" x14ac:dyDescent="0.2">
      <c r="A41" s="139">
        <v>14</v>
      </c>
      <c r="B41" s="134" t="s">
        <v>449</v>
      </c>
      <c r="C41" s="151" t="s">
        <v>450</v>
      </c>
      <c r="D41" s="275" t="s">
        <v>460</v>
      </c>
      <c r="E41" s="253">
        <v>24</v>
      </c>
      <c r="F41" s="147">
        <v>42859</v>
      </c>
      <c r="G41" s="147">
        <v>43588</v>
      </c>
      <c r="H41" s="137" t="s">
        <v>629</v>
      </c>
      <c r="I41" s="17" t="s">
        <v>453</v>
      </c>
      <c r="J41" s="95" t="s">
        <v>152</v>
      </c>
      <c r="K41" s="95" t="s">
        <v>160</v>
      </c>
      <c r="L41" s="267">
        <v>108</v>
      </c>
      <c r="M41" s="276">
        <v>451798.14</v>
      </c>
      <c r="N41" s="151">
        <v>384028.42</v>
      </c>
      <c r="O41" s="170">
        <v>0.85</v>
      </c>
      <c r="P41" s="151">
        <v>58733.760000000002</v>
      </c>
      <c r="Q41" s="170">
        <v>0.13</v>
      </c>
      <c r="R41" s="151">
        <v>9035.9599999999991</v>
      </c>
      <c r="S41" s="170">
        <v>0.02</v>
      </c>
    </row>
    <row r="42" spans="1:19" ht="42.6" customHeight="1" x14ac:dyDescent="0.2">
      <c r="A42" s="139"/>
      <c r="B42" s="135"/>
      <c r="C42" s="153"/>
      <c r="D42" s="275"/>
      <c r="E42" s="253"/>
      <c r="F42" s="147"/>
      <c r="G42" s="147"/>
      <c r="H42" s="138"/>
      <c r="I42" s="17" t="s">
        <v>454</v>
      </c>
      <c r="J42" s="95" t="s">
        <v>128</v>
      </c>
      <c r="K42" s="95" t="s">
        <v>67</v>
      </c>
      <c r="L42" s="268"/>
      <c r="M42" s="278"/>
      <c r="N42" s="153"/>
      <c r="O42" s="172"/>
      <c r="P42" s="153"/>
      <c r="Q42" s="172"/>
      <c r="R42" s="153"/>
      <c r="S42" s="172"/>
    </row>
    <row r="43" spans="1:19" ht="66" x14ac:dyDescent="0.2">
      <c r="A43" s="139">
        <v>15</v>
      </c>
      <c r="B43" s="134" t="s">
        <v>451</v>
      </c>
      <c r="C43" s="151" t="s">
        <v>452</v>
      </c>
      <c r="D43" s="275" t="s">
        <v>461</v>
      </c>
      <c r="E43" s="253">
        <v>18</v>
      </c>
      <c r="F43" s="147">
        <v>42859</v>
      </c>
      <c r="G43" s="147">
        <v>43407</v>
      </c>
      <c r="H43" s="137" t="s">
        <v>629</v>
      </c>
      <c r="I43" s="17" t="s">
        <v>455</v>
      </c>
      <c r="J43" s="95" t="s">
        <v>128</v>
      </c>
      <c r="K43" s="95" t="s">
        <v>162</v>
      </c>
      <c r="L43" s="267">
        <v>102</v>
      </c>
      <c r="M43" s="276">
        <v>594246.26</v>
      </c>
      <c r="N43" s="151">
        <v>505109.33</v>
      </c>
      <c r="O43" s="170">
        <v>0.85</v>
      </c>
      <c r="P43" s="151">
        <v>77252.009999999995</v>
      </c>
      <c r="Q43" s="170">
        <v>0.13</v>
      </c>
      <c r="R43" s="151">
        <v>11884.92</v>
      </c>
      <c r="S43" s="170">
        <v>0.02</v>
      </c>
    </row>
    <row r="44" spans="1:19" ht="49.5" x14ac:dyDescent="0.2">
      <c r="A44" s="139"/>
      <c r="B44" s="136"/>
      <c r="C44" s="152"/>
      <c r="D44" s="275"/>
      <c r="E44" s="253"/>
      <c r="F44" s="147"/>
      <c r="G44" s="147"/>
      <c r="H44" s="269"/>
      <c r="I44" s="17" t="s">
        <v>456</v>
      </c>
      <c r="J44" s="95" t="s">
        <v>152</v>
      </c>
      <c r="K44" s="95" t="s">
        <v>112</v>
      </c>
      <c r="L44" s="279"/>
      <c r="M44" s="277"/>
      <c r="N44" s="152"/>
      <c r="O44" s="171"/>
      <c r="P44" s="152"/>
      <c r="Q44" s="171"/>
      <c r="R44" s="152"/>
      <c r="S44" s="171"/>
    </row>
    <row r="45" spans="1:19" ht="49.5" x14ac:dyDescent="0.2">
      <c r="A45" s="139"/>
      <c r="B45" s="136"/>
      <c r="C45" s="152"/>
      <c r="D45" s="275"/>
      <c r="E45" s="253"/>
      <c r="F45" s="147"/>
      <c r="G45" s="147"/>
      <c r="H45" s="269"/>
      <c r="I45" s="17" t="s">
        <v>457</v>
      </c>
      <c r="J45" s="95" t="s">
        <v>128</v>
      </c>
      <c r="K45" s="95" t="s">
        <v>103</v>
      </c>
      <c r="L45" s="279"/>
      <c r="M45" s="277"/>
      <c r="N45" s="152"/>
      <c r="O45" s="171"/>
      <c r="P45" s="152"/>
      <c r="Q45" s="171"/>
      <c r="R45" s="152"/>
      <c r="S45" s="171"/>
    </row>
    <row r="46" spans="1:19" ht="33" x14ac:dyDescent="0.2">
      <c r="A46" s="139"/>
      <c r="B46" s="136"/>
      <c r="C46" s="152"/>
      <c r="D46" s="275"/>
      <c r="E46" s="253"/>
      <c r="F46" s="147"/>
      <c r="G46" s="147"/>
      <c r="H46" s="269"/>
      <c r="I46" s="17" t="s">
        <v>458</v>
      </c>
      <c r="J46" s="95" t="s">
        <v>128</v>
      </c>
      <c r="K46" s="95" t="s">
        <v>103</v>
      </c>
      <c r="L46" s="279"/>
      <c r="M46" s="277"/>
      <c r="N46" s="152"/>
      <c r="O46" s="171"/>
      <c r="P46" s="152"/>
      <c r="Q46" s="171"/>
      <c r="R46" s="152"/>
      <c r="S46" s="171"/>
    </row>
    <row r="47" spans="1:19" ht="33" x14ac:dyDescent="0.2">
      <c r="A47" s="139"/>
      <c r="B47" s="135"/>
      <c r="C47" s="153"/>
      <c r="D47" s="275"/>
      <c r="E47" s="253"/>
      <c r="F47" s="147"/>
      <c r="G47" s="147"/>
      <c r="H47" s="138"/>
      <c r="I47" s="17" t="s">
        <v>459</v>
      </c>
      <c r="J47" s="95" t="s">
        <v>152</v>
      </c>
      <c r="K47" s="95" t="s">
        <v>112</v>
      </c>
      <c r="L47" s="268"/>
      <c r="M47" s="278"/>
      <c r="N47" s="153"/>
      <c r="O47" s="172"/>
      <c r="P47" s="153"/>
      <c r="Q47" s="172"/>
      <c r="R47" s="153"/>
      <c r="S47" s="172"/>
    </row>
    <row r="48" spans="1:19" ht="48" customHeight="1" x14ac:dyDescent="0.2">
      <c r="A48" s="139">
        <v>16</v>
      </c>
      <c r="B48" s="287" t="s">
        <v>462</v>
      </c>
      <c r="C48" s="287" t="s">
        <v>465</v>
      </c>
      <c r="D48" s="275" t="s">
        <v>476</v>
      </c>
      <c r="E48" s="287">
        <v>18</v>
      </c>
      <c r="F48" s="147">
        <v>42860</v>
      </c>
      <c r="G48" s="147">
        <v>43408</v>
      </c>
      <c r="H48" s="137" t="s">
        <v>629</v>
      </c>
      <c r="I48" s="17" t="s">
        <v>468</v>
      </c>
      <c r="J48" s="96" t="s">
        <v>152</v>
      </c>
      <c r="K48" s="96" t="s">
        <v>126</v>
      </c>
      <c r="L48" s="267">
        <v>102</v>
      </c>
      <c r="M48" s="276">
        <v>165143.6</v>
      </c>
      <c r="N48" s="151">
        <v>140372.06</v>
      </c>
      <c r="O48" s="170">
        <v>0.85</v>
      </c>
      <c r="P48" s="151">
        <v>21468.67</v>
      </c>
      <c r="Q48" s="170">
        <v>0.13</v>
      </c>
      <c r="R48" s="151">
        <v>3302.87</v>
      </c>
      <c r="S48" s="170">
        <v>0.02</v>
      </c>
    </row>
    <row r="49" spans="1:19" ht="48" customHeight="1" x14ac:dyDescent="0.2">
      <c r="A49" s="139"/>
      <c r="B49" s="288"/>
      <c r="C49" s="288"/>
      <c r="D49" s="275"/>
      <c r="E49" s="288"/>
      <c r="F49" s="147"/>
      <c r="G49" s="147"/>
      <c r="H49" s="269"/>
      <c r="I49" s="17" t="s">
        <v>469</v>
      </c>
      <c r="J49" s="96" t="s">
        <v>128</v>
      </c>
      <c r="K49" s="96" t="s">
        <v>387</v>
      </c>
      <c r="L49" s="279"/>
      <c r="M49" s="277"/>
      <c r="N49" s="152"/>
      <c r="O49" s="171"/>
      <c r="P49" s="152"/>
      <c r="Q49" s="171"/>
      <c r="R49" s="152"/>
      <c r="S49" s="171"/>
    </row>
    <row r="50" spans="1:19" ht="48" customHeight="1" x14ac:dyDescent="0.2">
      <c r="A50" s="139"/>
      <c r="B50" s="289"/>
      <c r="C50" s="289"/>
      <c r="D50" s="275"/>
      <c r="E50" s="289"/>
      <c r="F50" s="147"/>
      <c r="G50" s="147"/>
      <c r="H50" s="138"/>
      <c r="I50" s="17" t="s">
        <v>470</v>
      </c>
      <c r="J50" s="96" t="s">
        <v>152</v>
      </c>
      <c r="K50" s="96" t="s">
        <v>126</v>
      </c>
      <c r="L50" s="268"/>
      <c r="M50" s="278"/>
      <c r="N50" s="153"/>
      <c r="O50" s="172"/>
      <c r="P50" s="153"/>
      <c r="Q50" s="172"/>
      <c r="R50" s="153"/>
      <c r="S50" s="172"/>
    </row>
    <row r="51" spans="1:19" ht="49.5" x14ac:dyDescent="0.2">
      <c r="A51" s="139">
        <v>17</v>
      </c>
      <c r="B51" s="287" t="s">
        <v>463</v>
      </c>
      <c r="C51" s="287" t="s">
        <v>466</v>
      </c>
      <c r="D51" s="275" t="s">
        <v>477</v>
      </c>
      <c r="E51" s="287">
        <v>24</v>
      </c>
      <c r="F51" s="147">
        <v>42860</v>
      </c>
      <c r="G51" s="147">
        <v>43589</v>
      </c>
      <c r="H51" s="137" t="s">
        <v>629</v>
      </c>
      <c r="I51" s="17" t="s">
        <v>471</v>
      </c>
      <c r="J51" s="96" t="s">
        <v>128</v>
      </c>
      <c r="K51" s="96" t="s">
        <v>103</v>
      </c>
      <c r="L51" s="267">
        <v>108</v>
      </c>
      <c r="M51" s="276">
        <v>663918.07999999996</v>
      </c>
      <c r="N51" s="151">
        <v>564330.37</v>
      </c>
      <c r="O51" s="170">
        <v>0.85</v>
      </c>
      <c r="P51" s="151">
        <v>86309.35</v>
      </c>
      <c r="Q51" s="170">
        <v>0.13</v>
      </c>
      <c r="R51" s="151">
        <v>13278.36</v>
      </c>
      <c r="S51" s="170">
        <v>0.02</v>
      </c>
    </row>
    <row r="52" spans="1:19" ht="66" x14ac:dyDescent="0.2">
      <c r="A52" s="139"/>
      <c r="B52" s="288"/>
      <c r="C52" s="288"/>
      <c r="D52" s="275"/>
      <c r="E52" s="288"/>
      <c r="F52" s="147"/>
      <c r="G52" s="147"/>
      <c r="H52" s="269"/>
      <c r="I52" s="17" t="s">
        <v>472</v>
      </c>
      <c r="J52" s="96" t="s">
        <v>128</v>
      </c>
      <c r="K52" s="96" t="s">
        <v>140</v>
      </c>
      <c r="L52" s="279"/>
      <c r="M52" s="277"/>
      <c r="N52" s="152"/>
      <c r="O52" s="171"/>
      <c r="P52" s="152"/>
      <c r="Q52" s="171"/>
      <c r="R52" s="152"/>
      <c r="S52" s="171"/>
    </row>
    <row r="53" spans="1:19" ht="33" customHeight="1" x14ac:dyDescent="0.2">
      <c r="A53" s="139"/>
      <c r="B53" s="288"/>
      <c r="C53" s="288"/>
      <c r="D53" s="275"/>
      <c r="E53" s="288"/>
      <c r="F53" s="147"/>
      <c r="G53" s="147"/>
      <c r="H53" s="269"/>
      <c r="I53" s="17" t="s">
        <v>111</v>
      </c>
      <c r="J53" s="96" t="s">
        <v>152</v>
      </c>
      <c r="K53" s="96" t="s">
        <v>112</v>
      </c>
      <c r="L53" s="279"/>
      <c r="M53" s="277"/>
      <c r="N53" s="152"/>
      <c r="O53" s="171"/>
      <c r="P53" s="152"/>
      <c r="Q53" s="171"/>
      <c r="R53" s="152"/>
      <c r="S53" s="171"/>
    </row>
    <row r="54" spans="1:19" ht="33" customHeight="1" x14ac:dyDescent="0.2">
      <c r="A54" s="139"/>
      <c r="B54" s="289"/>
      <c r="C54" s="289"/>
      <c r="D54" s="275"/>
      <c r="E54" s="289"/>
      <c r="F54" s="147"/>
      <c r="G54" s="147"/>
      <c r="H54" s="138"/>
      <c r="I54" s="17" t="s">
        <v>473</v>
      </c>
      <c r="J54" s="96" t="s">
        <v>152</v>
      </c>
      <c r="K54" s="96" t="s">
        <v>419</v>
      </c>
      <c r="L54" s="268"/>
      <c r="M54" s="278"/>
      <c r="N54" s="153"/>
      <c r="O54" s="172"/>
      <c r="P54" s="153"/>
      <c r="Q54" s="172"/>
      <c r="R54" s="153"/>
      <c r="S54" s="172"/>
    </row>
    <row r="55" spans="1:19" ht="53.45" customHeight="1" x14ac:dyDescent="0.2">
      <c r="A55" s="139">
        <v>18</v>
      </c>
      <c r="B55" s="287" t="s">
        <v>464</v>
      </c>
      <c r="C55" s="287" t="s">
        <v>467</v>
      </c>
      <c r="D55" s="275" t="s">
        <v>478</v>
      </c>
      <c r="E55" s="287">
        <v>24</v>
      </c>
      <c r="F55" s="147">
        <v>42860</v>
      </c>
      <c r="G55" s="147">
        <v>43589</v>
      </c>
      <c r="H55" s="137" t="s">
        <v>629</v>
      </c>
      <c r="I55" s="17" t="s">
        <v>474</v>
      </c>
      <c r="J55" s="96" t="s">
        <v>128</v>
      </c>
      <c r="K55" s="96" t="s">
        <v>67</v>
      </c>
      <c r="L55" s="267">
        <v>102</v>
      </c>
      <c r="M55" s="276">
        <v>577790.85</v>
      </c>
      <c r="N55" s="151">
        <v>491122.23</v>
      </c>
      <c r="O55" s="170">
        <v>0.85</v>
      </c>
      <c r="P55" s="151">
        <v>75112.800000000003</v>
      </c>
      <c r="Q55" s="170">
        <v>0.13</v>
      </c>
      <c r="R55" s="151">
        <v>11555.82</v>
      </c>
      <c r="S55" s="170">
        <v>0.02</v>
      </c>
    </row>
    <row r="56" spans="1:19" ht="53.45" customHeight="1" x14ac:dyDescent="0.2">
      <c r="A56" s="139"/>
      <c r="B56" s="288"/>
      <c r="C56" s="288"/>
      <c r="D56" s="275"/>
      <c r="E56" s="288"/>
      <c r="F56" s="147"/>
      <c r="G56" s="147"/>
      <c r="H56" s="269"/>
      <c r="I56" s="17" t="s">
        <v>475</v>
      </c>
      <c r="J56" s="96" t="s">
        <v>128</v>
      </c>
      <c r="K56" s="96" t="s">
        <v>67</v>
      </c>
      <c r="L56" s="279"/>
      <c r="M56" s="277"/>
      <c r="N56" s="152"/>
      <c r="O56" s="171"/>
      <c r="P56" s="152"/>
      <c r="Q56" s="171"/>
      <c r="R56" s="152"/>
      <c r="S56" s="171"/>
    </row>
    <row r="57" spans="1:19" ht="45.6" customHeight="1" x14ac:dyDescent="0.2">
      <c r="A57" s="139"/>
      <c r="B57" s="289"/>
      <c r="C57" s="289"/>
      <c r="D57" s="275"/>
      <c r="E57" s="289"/>
      <c r="F57" s="147"/>
      <c r="G57" s="147"/>
      <c r="H57" s="138"/>
      <c r="I57" s="17" t="s">
        <v>226</v>
      </c>
      <c r="J57" s="96" t="s">
        <v>152</v>
      </c>
      <c r="K57" s="96" t="s">
        <v>112</v>
      </c>
      <c r="L57" s="268"/>
      <c r="M57" s="278"/>
      <c r="N57" s="153"/>
      <c r="O57" s="172"/>
      <c r="P57" s="153"/>
      <c r="Q57" s="172"/>
      <c r="R57" s="153"/>
      <c r="S57" s="172"/>
    </row>
    <row r="58" spans="1:19" ht="45.6" customHeight="1" x14ac:dyDescent="0.2">
      <c r="A58" s="139">
        <v>19</v>
      </c>
      <c r="B58" s="280" t="s">
        <v>489</v>
      </c>
      <c r="C58" s="280" t="s">
        <v>490</v>
      </c>
      <c r="D58" s="275" t="s">
        <v>494</v>
      </c>
      <c r="E58" s="280">
        <v>18</v>
      </c>
      <c r="F58" s="147">
        <v>42868</v>
      </c>
      <c r="G58" s="147">
        <v>43416</v>
      </c>
      <c r="H58" s="137" t="s">
        <v>629</v>
      </c>
      <c r="I58" s="17" t="s">
        <v>491</v>
      </c>
      <c r="J58" s="101" t="s">
        <v>128</v>
      </c>
      <c r="K58" s="101" t="s">
        <v>67</v>
      </c>
      <c r="L58" s="267">
        <v>102</v>
      </c>
      <c r="M58" s="250">
        <v>365754.59</v>
      </c>
      <c r="N58" s="151">
        <v>310891.40999999997</v>
      </c>
      <c r="O58" s="170">
        <v>0.85</v>
      </c>
      <c r="P58" s="151">
        <v>47548.1</v>
      </c>
      <c r="Q58" s="170">
        <v>0.13</v>
      </c>
      <c r="R58" s="151">
        <v>7315.08</v>
      </c>
      <c r="S58" s="170">
        <v>0.02</v>
      </c>
    </row>
    <row r="59" spans="1:19" ht="45.6" customHeight="1" x14ac:dyDescent="0.2">
      <c r="A59" s="139"/>
      <c r="B59" s="280"/>
      <c r="C59" s="280"/>
      <c r="D59" s="275"/>
      <c r="E59" s="280"/>
      <c r="F59" s="147"/>
      <c r="G59" s="147"/>
      <c r="H59" s="269"/>
      <c r="I59" s="17" t="s">
        <v>492</v>
      </c>
      <c r="J59" s="101" t="s">
        <v>152</v>
      </c>
      <c r="K59" s="101" t="s">
        <v>160</v>
      </c>
      <c r="L59" s="279"/>
      <c r="M59" s="290"/>
      <c r="N59" s="152"/>
      <c r="O59" s="171"/>
      <c r="P59" s="152"/>
      <c r="Q59" s="171"/>
      <c r="R59" s="152"/>
      <c r="S59" s="171"/>
    </row>
    <row r="60" spans="1:19" ht="45.6" customHeight="1" x14ac:dyDescent="0.2">
      <c r="A60" s="139"/>
      <c r="B60" s="280"/>
      <c r="C60" s="280"/>
      <c r="D60" s="275"/>
      <c r="E60" s="280"/>
      <c r="F60" s="147"/>
      <c r="G60" s="147"/>
      <c r="H60" s="138"/>
      <c r="I60" s="17" t="s">
        <v>493</v>
      </c>
      <c r="J60" s="101" t="s">
        <v>152</v>
      </c>
      <c r="K60" s="101" t="s">
        <v>74</v>
      </c>
      <c r="L60" s="268"/>
      <c r="M60" s="251"/>
      <c r="N60" s="153"/>
      <c r="O60" s="172"/>
      <c r="P60" s="153"/>
      <c r="Q60" s="172"/>
      <c r="R60" s="153"/>
      <c r="S60" s="172"/>
    </row>
    <row r="61" spans="1:19" ht="45.6" customHeight="1" x14ac:dyDescent="0.2">
      <c r="A61" s="139">
        <v>20</v>
      </c>
      <c r="B61" s="280" t="s">
        <v>495</v>
      </c>
      <c r="C61" s="280" t="s">
        <v>497</v>
      </c>
      <c r="D61" s="275" t="s">
        <v>504</v>
      </c>
      <c r="E61" s="280">
        <v>24</v>
      </c>
      <c r="F61" s="147">
        <v>42871</v>
      </c>
      <c r="G61" s="147">
        <v>43600</v>
      </c>
      <c r="H61" s="137" t="s">
        <v>629</v>
      </c>
      <c r="I61" s="17" t="s">
        <v>499</v>
      </c>
      <c r="J61" s="102" t="s">
        <v>128</v>
      </c>
      <c r="K61" s="102" t="s">
        <v>67</v>
      </c>
      <c r="L61" s="267">
        <v>102</v>
      </c>
      <c r="M61" s="276">
        <v>648094.73</v>
      </c>
      <c r="N61" s="151">
        <v>550880.52</v>
      </c>
      <c r="O61" s="170">
        <v>0.85</v>
      </c>
      <c r="P61" s="151">
        <v>84252.31</v>
      </c>
      <c r="Q61" s="170">
        <v>0.13</v>
      </c>
      <c r="R61" s="151">
        <v>12961.9</v>
      </c>
      <c r="S61" s="170">
        <v>0.02</v>
      </c>
    </row>
    <row r="62" spans="1:19" ht="45.6" customHeight="1" x14ac:dyDescent="0.2">
      <c r="A62" s="139"/>
      <c r="B62" s="280"/>
      <c r="C62" s="280"/>
      <c r="D62" s="275"/>
      <c r="E62" s="280"/>
      <c r="F62" s="147"/>
      <c r="G62" s="147"/>
      <c r="H62" s="269"/>
      <c r="I62" s="17" t="s">
        <v>500</v>
      </c>
      <c r="J62" s="102" t="s">
        <v>152</v>
      </c>
      <c r="K62" s="102" t="s">
        <v>74</v>
      </c>
      <c r="L62" s="279"/>
      <c r="M62" s="277"/>
      <c r="N62" s="152"/>
      <c r="O62" s="171"/>
      <c r="P62" s="152"/>
      <c r="Q62" s="171"/>
      <c r="R62" s="152"/>
      <c r="S62" s="171"/>
    </row>
    <row r="63" spans="1:19" ht="45.6" customHeight="1" x14ac:dyDescent="0.2">
      <c r="A63" s="139"/>
      <c r="B63" s="280"/>
      <c r="C63" s="280"/>
      <c r="D63" s="275"/>
      <c r="E63" s="280"/>
      <c r="F63" s="147"/>
      <c r="G63" s="147"/>
      <c r="H63" s="138"/>
      <c r="I63" s="17" t="s">
        <v>501</v>
      </c>
      <c r="J63" s="102" t="s">
        <v>152</v>
      </c>
      <c r="K63" s="102" t="s">
        <v>200</v>
      </c>
      <c r="L63" s="268"/>
      <c r="M63" s="278"/>
      <c r="N63" s="153"/>
      <c r="O63" s="172"/>
      <c r="P63" s="153"/>
      <c r="Q63" s="172"/>
      <c r="R63" s="153"/>
      <c r="S63" s="172"/>
    </row>
    <row r="64" spans="1:19" ht="45.6" customHeight="1" x14ac:dyDescent="0.2">
      <c r="A64" s="139">
        <v>21</v>
      </c>
      <c r="B64" s="280" t="s">
        <v>496</v>
      </c>
      <c r="C64" s="280" t="s">
        <v>498</v>
      </c>
      <c r="D64" s="275" t="s">
        <v>505</v>
      </c>
      <c r="E64" s="280">
        <v>24</v>
      </c>
      <c r="F64" s="147">
        <v>42871</v>
      </c>
      <c r="G64" s="147">
        <v>43600</v>
      </c>
      <c r="H64" s="137" t="s">
        <v>629</v>
      </c>
      <c r="I64" s="17" t="s">
        <v>502</v>
      </c>
      <c r="J64" s="102" t="s">
        <v>152</v>
      </c>
      <c r="K64" s="102" t="s">
        <v>74</v>
      </c>
      <c r="L64" s="267">
        <v>102</v>
      </c>
      <c r="M64" s="276">
        <v>231130.48</v>
      </c>
      <c r="N64" s="151">
        <v>196460.91</v>
      </c>
      <c r="O64" s="170">
        <v>0.85</v>
      </c>
      <c r="P64" s="151">
        <v>30046.959999999999</v>
      </c>
      <c r="Q64" s="170">
        <v>0.13</v>
      </c>
      <c r="R64" s="151">
        <v>4622.6099999999997</v>
      </c>
      <c r="S64" s="170">
        <v>0.02</v>
      </c>
    </row>
    <row r="65" spans="1:19" ht="45.6" customHeight="1" x14ac:dyDescent="0.2">
      <c r="A65" s="139"/>
      <c r="B65" s="280"/>
      <c r="C65" s="280"/>
      <c r="D65" s="275"/>
      <c r="E65" s="280"/>
      <c r="F65" s="147"/>
      <c r="G65" s="147"/>
      <c r="H65" s="138"/>
      <c r="I65" s="17" t="s">
        <v>503</v>
      </c>
      <c r="J65" s="102" t="s">
        <v>128</v>
      </c>
      <c r="K65" s="102" t="s">
        <v>90</v>
      </c>
      <c r="L65" s="268"/>
      <c r="M65" s="278"/>
      <c r="N65" s="153"/>
      <c r="O65" s="172"/>
      <c r="P65" s="153"/>
      <c r="Q65" s="172"/>
      <c r="R65" s="153"/>
      <c r="S65" s="172"/>
    </row>
    <row r="66" spans="1:19" ht="22.15" customHeight="1" x14ac:dyDescent="0.2">
      <c r="A66" s="139">
        <v>22</v>
      </c>
      <c r="B66" s="280" t="s">
        <v>506</v>
      </c>
      <c r="C66" s="280" t="s">
        <v>507</v>
      </c>
      <c r="D66" s="291" t="s">
        <v>532</v>
      </c>
      <c r="E66" s="280">
        <v>18</v>
      </c>
      <c r="F66" s="147">
        <v>42873</v>
      </c>
      <c r="G66" s="147">
        <v>43421</v>
      </c>
      <c r="H66" s="137" t="s">
        <v>629</v>
      </c>
      <c r="I66" s="17" t="s">
        <v>508</v>
      </c>
      <c r="J66" s="103" t="s">
        <v>152</v>
      </c>
      <c r="K66" s="103" t="s">
        <v>316</v>
      </c>
      <c r="L66" s="267">
        <v>102</v>
      </c>
      <c r="M66" s="276">
        <v>340542.98</v>
      </c>
      <c r="N66" s="151">
        <v>289461.53000000003</v>
      </c>
      <c r="O66" s="170">
        <v>0.85</v>
      </c>
      <c r="P66" s="151">
        <v>44270.58</v>
      </c>
      <c r="Q66" s="170">
        <v>0.13</v>
      </c>
      <c r="R66" s="151">
        <v>6810.87</v>
      </c>
      <c r="S66" s="170">
        <v>0.02</v>
      </c>
    </row>
    <row r="67" spans="1:19" ht="33" x14ac:dyDescent="0.2">
      <c r="A67" s="139"/>
      <c r="B67" s="280"/>
      <c r="C67" s="280"/>
      <c r="D67" s="275"/>
      <c r="E67" s="280"/>
      <c r="F67" s="147"/>
      <c r="G67" s="147"/>
      <c r="H67" s="269"/>
      <c r="I67" s="17" t="s">
        <v>509</v>
      </c>
      <c r="J67" s="103" t="s">
        <v>128</v>
      </c>
      <c r="K67" s="103" t="s">
        <v>90</v>
      </c>
      <c r="L67" s="279"/>
      <c r="M67" s="277"/>
      <c r="N67" s="152"/>
      <c r="O67" s="171"/>
      <c r="P67" s="152"/>
      <c r="Q67" s="171"/>
      <c r="R67" s="152"/>
      <c r="S67" s="171"/>
    </row>
    <row r="68" spans="1:19" ht="21" customHeight="1" x14ac:dyDescent="0.2">
      <c r="A68" s="139"/>
      <c r="B68" s="280"/>
      <c r="C68" s="280"/>
      <c r="D68" s="275"/>
      <c r="E68" s="280"/>
      <c r="F68" s="147"/>
      <c r="G68" s="147"/>
      <c r="H68" s="138"/>
      <c r="I68" s="17" t="s">
        <v>510</v>
      </c>
      <c r="J68" s="103" t="s">
        <v>128</v>
      </c>
      <c r="K68" s="103" t="s">
        <v>103</v>
      </c>
      <c r="L68" s="268"/>
      <c r="M68" s="278"/>
      <c r="N68" s="153"/>
      <c r="O68" s="172"/>
      <c r="P68" s="153"/>
      <c r="Q68" s="172"/>
      <c r="R68" s="153"/>
      <c r="S68" s="172"/>
    </row>
    <row r="69" spans="1:19" ht="49.5" x14ac:dyDescent="0.2">
      <c r="A69" s="139">
        <v>23</v>
      </c>
      <c r="B69" s="280" t="s">
        <v>511</v>
      </c>
      <c r="C69" s="280" t="s">
        <v>512</v>
      </c>
      <c r="D69" s="291" t="s">
        <v>531</v>
      </c>
      <c r="E69" s="280">
        <v>24</v>
      </c>
      <c r="F69" s="147">
        <v>42873</v>
      </c>
      <c r="G69" s="147">
        <v>43602</v>
      </c>
      <c r="H69" s="137" t="s">
        <v>629</v>
      </c>
      <c r="I69" s="17" t="s">
        <v>513</v>
      </c>
      <c r="J69" s="103" t="s">
        <v>152</v>
      </c>
      <c r="K69" s="103" t="s">
        <v>316</v>
      </c>
      <c r="L69" s="267">
        <v>106</v>
      </c>
      <c r="M69" s="276">
        <v>711301.33</v>
      </c>
      <c r="N69" s="151">
        <v>604606.13</v>
      </c>
      <c r="O69" s="170">
        <v>0.85</v>
      </c>
      <c r="P69" s="151">
        <v>92469.16</v>
      </c>
      <c r="Q69" s="170">
        <v>0.13</v>
      </c>
      <c r="R69" s="151">
        <v>14226.04</v>
      </c>
      <c r="S69" s="170">
        <v>0.02</v>
      </c>
    </row>
    <row r="70" spans="1:19" ht="33" x14ac:dyDescent="0.2">
      <c r="A70" s="139"/>
      <c r="B70" s="280"/>
      <c r="C70" s="280"/>
      <c r="D70" s="275"/>
      <c r="E70" s="280"/>
      <c r="F70" s="147"/>
      <c r="G70" s="147"/>
      <c r="H70" s="269"/>
      <c r="I70" s="17" t="s">
        <v>509</v>
      </c>
      <c r="J70" s="103" t="s">
        <v>128</v>
      </c>
      <c r="K70" s="103" t="s">
        <v>90</v>
      </c>
      <c r="L70" s="279"/>
      <c r="M70" s="277"/>
      <c r="N70" s="152"/>
      <c r="O70" s="171"/>
      <c r="P70" s="152"/>
      <c r="Q70" s="171"/>
      <c r="R70" s="152"/>
      <c r="S70" s="171"/>
    </row>
    <row r="71" spans="1:19" ht="49.5" x14ac:dyDescent="0.2">
      <c r="A71" s="139"/>
      <c r="B71" s="280"/>
      <c r="C71" s="280"/>
      <c r="D71" s="275"/>
      <c r="E71" s="280"/>
      <c r="F71" s="147"/>
      <c r="G71" s="147"/>
      <c r="H71" s="269"/>
      <c r="I71" s="17" t="s">
        <v>514</v>
      </c>
      <c r="J71" s="103" t="s">
        <v>152</v>
      </c>
      <c r="K71" s="103" t="s">
        <v>316</v>
      </c>
      <c r="L71" s="279"/>
      <c r="M71" s="277"/>
      <c r="N71" s="152"/>
      <c r="O71" s="171"/>
      <c r="P71" s="152"/>
      <c r="Q71" s="171"/>
      <c r="R71" s="152"/>
      <c r="S71" s="171"/>
    </row>
    <row r="72" spans="1:19" ht="66" x14ac:dyDescent="0.2">
      <c r="A72" s="139"/>
      <c r="B72" s="280"/>
      <c r="C72" s="280"/>
      <c r="D72" s="275"/>
      <c r="E72" s="280"/>
      <c r="F72" s="147"/>
      <c r="G72" s="147"/>
      <c r="H72" s="138"/>
      <c r="I72" s="17" t="s">
        <v>515</v>
      </c>
      <c r="J72" s="103" t="s">
        <v>128</v>
      </c>
      <c r="K72" s="103" t="s">
        <v>90</v>
      </c>
      <c r="L72" s="268"/>
      <c r="M72" s="278"/>
      <c r="N72" s="153"/>
      <c r="O72" s="172"/>
      <c r="P72" s="153"/>
      <c r="Q72" s="172"/>
      <c r="R72" s="153"/>
      <c r="S72" s="172"/>
    </row>
    <row r="73" spans="1:19" ht="65.45" customHeight="1" x14ac:dyDescent="0.2">
      <c r="A73" s="139">
        <v>24</v>
      </c>
      <c r="B73" s="280" t="s">
        <v>529</v>
      </c>
      <c r="C73" s="280" t="s">
        <v>530</v>
      </c>
      <c r="D73" s="275" t="s">
        <v>533</v>
      </c>
      <c r="E73" s="280">
        <v>24</v>
      </c>
      <c r="F73" s="147">
        <v>42878</v>
      </c>
      <c r="G73" s="147">
        <v>43607</v>
      </c>
      <c r="H73" s="137" t="s">
        <v>629</v>
      </c>
      <c r="I73" s="17" t="s">
        <v>514</v>
      </c>
      <c r="J73" s="105" t="s">
        <v>152</v>
      </c>
      <c r="K73" s="105" t="s">
        <v>316</v>
      </c>
      <c r="L73" s="267">
        <v>102</v>
      </c>
      <c r="M73" s="276">
        <v>399360.85</v>
      </c>
      <c r="N73" s="151">
        <v>339456.72</v>
      </c>
      <c r="O73" s="170">
        <v>0.85</v>
      </c>
      <c r="P73" s="151">
        <v>51916.91</v>
      </c>
      <c r="Q73" s="170">
        <v>0.13</v>
      </c>
      <c r="R73" s="151">
        <v>7987.22</v>
      </c>
      <c r="S73" s="170">
        <v>0.02</v>
      </c>
    </row>
    <row r="74" spans="1:19" ht="65.45" customHeight="1" x14ac:dyDescent="0.2">
      <c r="A74" s="139"/>
      <c r="B74" s="280"/>
      <c r="C74" s="280"/>
      <c r="D74" s="275"/>
      <c r="E74" s="280"/>
      <c r="F74" s="147"/>
      <c r="G74" s="147"/>
      <c r="H74" s="269"/>
      <c r="I74" s="17" t="s">
        <v>513</v>
      </c>
      <c r="J74" s="105" t="s">
        <v>152</v>
      </c>
      <c r="K74" s="105" t="s">
        <v>316</v>
      </c>
      <c r="L74" s="279"/>
      <c r="M74" s="277"/>
      <c r="N74" s="152"/>
      <c r="O74" s="171"/>
      <c r="P74" s="152"/>
      <c r="Q74" s="171"/>
      <c r="R74" s="152"/>
      <c r="S74" s="171"/>
    </row>
    <row r="75" spans="1:19" ht="65.45" customHeight="1" x14ac:dyDescent="0.2">
      <c r="A75" s="139"/>
      <c r="B75" s="280"/>
      <c r="C75" s="280"/>
      <c r="D75" s="275"/>
      <c r="E75" s="280"/>
      <c r="F75" s="147"/>
      <c r="G75" s="147"/>
      <c r="H75" s="138"/>
      <c r="I75" s="17" t="s">
        <v>534</v>
      </c>
      <c r="J75" s="105" t="s">
        <v>128</v>
      </c>
      <c r="K75" s="105" t="s">
        <v>90</v>
      </c>
      <c r="L75" s="268"/>
      <c r="M75" s="278"/>
      <c r="N75" s="153"/>
      <c r="O75" s="172"/>
      <c r="P75" s="153"/>
      <c r="Q75" s="172"/>
      <c r="R75" s="153"/>
      <c r="S75" s="172"/>
    </row>
    <row r="76" spans="1:19" s="94" customFormat="1" ht="33" x14ac:dyDescent="0.2">
      <c r="A76" s="139">
        <v>25</v>
      </c>
      <c r="B76" s="139" t="s">
        <v>554</v>
      </c>
      <c r="C76" s="211" t="s">
        <v>555</v>
      </c>
      <c r="D76" s="275" t="s">
        <v>560</v>
      </c>
      <c r="E76" s="253">
        <v>18</v>
      </c>
      <c r="F76" s="147">
        <v>42895</v>
      </c>
      <c r="G76" s="147">
        <v>43442</v>
      </c>
      <c r="H76" s="137" t="s">
        <v>629</v>
      </c>
      <c r="I76" s="17" t="s">
        <v>556</v>
      </c>
      <c r="J76" s="110" t="s">
        <v>152</v>
      </c>
      <c r="K76" s="110" t="s">
        <v>200</v>
      </c>
      <c r="L76" s="267">
        <v>106</v>
      </c>
      <c r="M76" s="276">
        <v>656426.06000000006</v>
      </c>
      <c r="N76" s="151">
        <v>557962.15</v>
      </c>
      <c r="O76" s="170">
        <v>0.85</v>
      </c>
      <c r="P76" s="151">
        <v>85335.39</v>
      </c>
      <c r="Q76" s="170">
        <v>0.13</v>
      </c>
      <c r="R76" s="151">
        <v>13128.52</v>
      </c>
      <c r="S76" s="170">
        <v>0.02</v>
      </c>
    </row>
    <row r="77" spans="1:19" s="94" customFormat="1" ht="16.5" x14ac:dyDescent="0.2">
      <c r="A77" s="139"/>
      <c r="B77" s="139"/>
      <c r="C77" s="211"/>
      <c r="D77" s="275"/>
      <c r="E77" s="253"/>
      <c r="F77" s="147"/>
      <c r="G77" s="147"/>
      <c r="H77" s="269"/>
      <c r="I77" s="17" t="s">
        <v>557</v>
      </c>
      <c r="J77" s="110" t="s">
        <v>128</v>
      </c>
      <c r="K77" s="110" t="s">
        <v>67</v>
      </c>
      <c r="L77" s="279"/>
      <c r="M77" s="277"/>
      <c r="N77" s="152"/>
      <c r="O77" s="171"/>
      <c r="P77" s="152"/>
      <c r="Q77" s="171"/>
      <c r="R77" s="152"/>
      <c r="S77" s="171"/>
    </row>
    <row r="78" spans="1:19" s="94" customFormat="1" ht="49.5" x14ac:dyDescent="0.2">
      <c r="A78" s="139"/>
      <c r="B78" s="139"/>
      <c r="C78" s="211"/>
      <c r="D78" s="275"/>
      <c r="E78" s="253"/>
      <c r="F78" s="147"/>
      <c r="G78" s="147"/>
      <c r="H78" s="269"/>
      <c r="I78" s="17" t="s">
        <v>558</v>
      </c>
      <c r="J78" s="110" t="s">
        <v>152</v>
      </c>
      <c r="K78" s="110" t="s">
        <v>160</v>
      </c>
      <c r="L78" s="279"/>
      <c r="M78" s="277"/>
      <c r="N78" s="152"/>
      <c r="O78" s="171"/>
      <c r="P78" s="152"/>
      <c r="Q78" s="171"/>
      <c r="R78" s="152"/>
      <c r="S78" s="171"/>
    </row>
    <row r="79" spans="1:19" s="94" customFormat="1" ht="33" x14ac:dyDescent="0.2">
      <c r="A79" s="139"/>
      <c r="B79" s="139"/>
      <c r="C79" s="211"/>
      <c r="D79" s="275"/>
      <c r="E79" s="253"/>
      <c r="F79" s="147"/>
      <c r="G79" s="147"/>
      <c r="H79" s="138"/>
      <c r="I79" s="17" t="s">
        <v>559</v>
      </c>
      <c r="J79" s="110" t="s">
        <v>128</v>
      </c>
      <c r="K79" s="110" t="s">
        <v>67</v>
      </c>
      <c r="L79" s="268"/>
      <c r="M79" s="278"/>
      <c r="N79" s="153"/>
      <c r="O79" s="172"/>
      <c r="P79" s="153"/>
      <c r="Q79" s="172"/>
      <c r="R79" s="153"/>
      <c r="S79" s="172"/>
    </row>
    <row r="80" spans="1:19" s="94" customFormat="1" ht="55.15" customHeight="1" x14ac:dyDescent="0.2">
      <c r="A80" s="139">
        <v>26</v>
      </c>
      <c r="B80" s="139" t="s">
        <v>568</v>
      </c>
      <c r="C80" s="211" t="s">
        <v>569</v>
      </c>
      <c r="D80" s="275" t="s">
        <v>573</v>
      </c>
      <c r="E80" s="253">
        <v>18</v>
      </c>
      <c r="F80" s="147">
        <v>42906</v>
      </c>
      <c r="G80" s="147">
        <v>43453</v>
      </c>
      <c r="H80" s="137" t="s">
        <v>629</v>
      </c>
      <c r="I80" s="17" t="s">
        <v>570</v>
      </c>
      <c r="J80" s="111" t="s">
        <v>128</v>
      </c>
      <c r="K80" s="111" t="s">
        <v>103</v>
      </c>
      <c r="L80" s="267">
        <v>108</v>
      </c>
      <c r="M80" s="276">
        <v>288951.06</v>
      </c>
      <c r="N80" s="151">
        <v>245608.4</v>
      </c>
      <c r="O80" s="170">
        <v>0.85</v>
      </c>
      <c r="P80" s="151">
        <v>37563.629999999997</v>
      </c>
      <c r="Q80" s="170">
        <v>0.13</v>
      </c>
      <c r="R80" s="151">
        <v>5779.03</v>
      </c>
      <c r="S80" s="170">
        <v>0.02</v>
      </c>
    </row>
    <row r="81" spans="1:19" s="94" customFormat="1" ht="55.15" customHeight="1" x14ac:dyDescent="0.2">
      <c r="A81" s="139"/>
      <c r="B81" s="139"/>
      <c r="C81" s="211"/>
      <c r="D81" s="275"/>
      <c r="E81" s="253"/>
      <c r="F81" s="147"/>
      <c r="G81" s="147"/>
      <c r="H81" s="269"/>
      <c r="I81" s="17" t="s">
        <v>571</v>
      </c>
      <c r="J81" s="111" t="s">
        <v>128</v>
      </c>
      <c r="K81" s="111" t="s">
        <v>103</v>
      </c>
      <c r="L81" s="279"/>
      <c r="M81" s="277"/>
      <c r="N81" s="152"/>
      <c r="O81" s="171"/>
      <c r="P81" s="152"/>
      <c r="Q81" s="171"/>
      <c r="R81" s="152"/>
      <c r="S81" s="171"/>
    </row>
    <row r="82" spans="1:19" s="94" customFormat="1" ht="55.15" customHeight="1" x14ac:dyDescent="0.2">
      <c r="A82" s="139"/>
      <c r="B82" s="139"/>
      <c r="C82" s="211"/>
      <c r="D82" s="275"/>
      <c r="E82" s="253"/>
      <c r="F82" s="147"/>
      <c r="G82" s="147"/>
      <c r="H82" s="269"/>
      <c r="I82" s="17" t="s">
        <v>407</v>
      </c>
      <c r="J82" s="111" t="s">
        <v>128</v>
      </c>
      <c r="K82" s="111" t="s">
        <v>103</v>
      </c>
      <c r="L82" s="279"/>
      <c r="M82" s="277"/>
      <c r="N82" s="152"/>
      <c r="O82" s="171"/>
      <c r="P82" s="152"/>
      <c r="Q82" s="171"/>
      <c r="R82" s="152"/>
      <c r="S82" s="171"/>
    </row>
    <row r="83" spans="1:19" s="94" customFormat="1" ht="55.15" customHeight="1" x14ac:dyDescent="0.2">
      <c r="A83" s="139"/>
      <c r="B83" s="139"/>
      <c r="C83" s="211"/>
      <c r="D83" s="275"/>
      <c r="E83" s="253"/>
      <c r="F83" s="147"/>
      <c r="G83" s="147"/>
      <c r="H83" s="138"/>
      <c r="I83" s="17" t="s">
        <v>572</v>
      </c>
      <c r="J83" s="111" t="s">
        <v>152</v>
      </c>
      <c r="K83" s="111" t="s">
        <v>164</v>
      </c>
      <c r="L83" s="268"/>
      <c r="M83" s="278"/>
      <c r="N83" s="153"/>
      <c r="O83" s="172"/>
      <c r="P83" s="153"/>
      <c r="Q83" s="172"/>
      <c r="R83" s="153"/>
      <c r="S83" s="172"/>
    </row>
    <row r="84" spans="1:19" s="94" customFormat="1" ht="66" x14ac:dyDescent="0.2">
      <c r="A84" s="139">
        <v>27</v>
      </c>
      <c r="B84" s="139" t="s">
        <v>593</v>
      </c>
      <c r="C84" s="211" t="s">
        <v>594</v>
      </c>
      <c r="D84" s="275" t="s">
        <v>599</v>
      </c>
      <c r="E84" s="253">
        <v>24</v>
      </c>
      <c r="F84" s="147">
        <v>42913</v>
      </c>
      <c r="G84" s="147">
        <v>43642</v>
      </c>
      <c r="H84" s="137" t="s">
        <v>629</v>
      </c>
      <c r="I84" s="17" t="s">
        <v>595</v>
      </c>
      <c r="J84" s="113" t="s">
        <v>128</v>
      </c>
      <c r="K84" s="113" t="s">
        <v>67</v>
      </c>
      <c r="L84" s="267">
        <v>102</v>
      </c>
      <c r="M84" s="276">
        <v>477030.23</v>
      </c>
      <c r="N84" s="151">
        <v>405475.7</v>
      </c>
      <c r="O84" s="170">
        <v>0.85</v>
      </c>
      <c r="P84" s="151">
        <v>62013.919999999998</v>
      </c>
      <c r="Q84" s="170">
        <v>0.13</v>
      </c>
      <c r="R84" s="151">
        <v>9540.61</v>
      </c>
      <c r="S84" s="170">
        <v>0.02</v>
      </c>
    </row>
    <row r="85" spans="1:19" s="94" customFormat="1" ht="33" x14ac:dyDescent="0.2">
      <c r="A85" s="139"/>
      <c r="B85" s="139"/>
      <c r="C85" s="211"/>
      <c r="D85" s="275"/>
      <c r="E85" s="253"/>
      <c r="F85" s="147"/>
      <c r="G85" s="147"/>
      <c r="H85" s="269"/>
      <c r="I85" s="17" t="s">
        <v>596</v>
      </c>
      <c r="J85" s="113" t="s">
        <v>128</v>
      </c>
      <c r="K85" s="113" t="s">
        <v>67</v>
      </c>
      <c r="L85" s="279"/>
      <c r="M85" s="277"/>
      <c r="N85" s="152"/>
      <c r="O85" s="171"/>
      <c r="P85" s="152"/>
      <c r="Q85" s="171"/>
      <c r="R85" s="152"/>
      <c r="S85" s="171"/>
    </row>
    <row r="86" spans="1:19" s="94" customFormat="1" ht="33" x14ac:dyDescent="0.2">
      <c r="A86" s="139"/>
      <c r="B86" s="139"/>
      <c r="C86" s="211"/>
      <c r="D86" s="275"/>
      <c r="E86" s="253"/>
      <c r="F86" s="147"/>
      <c r="G86" s="147"/>
      <c r="H86" s="269"/>
      <c r="I86" s="17" t="s">
        <v>597</v>
      </c>
      <c r="J86" s="113" t="s">
        <v>152</v>
      </c>
      <c r="K86" s="113" t="s">
        <v>74</v>
      </c>
      <c r="L86" s="279"/>
      <c r="M86" s="277"/>
      <c r="N86" s="152"/>
      <c r="O86" s="171"/>
      <c r="P86" s="152"/>
      <c r="Q86" s="171"/>
      <c r="R86" s="152"/>
      <c r="S86" s="171"/>
    </row>
    <row r="87" spans="1:19" s="94" customFormat="1" ht="49.5" x14ac:dyDescent="0.2">
      <c r="A87" s="139"/>
      <c r="B87" s="139"/>
      <c r="C87" s="211"/>
      <c r="D87" s="275"/>
      <c r="E87" s="253"/>
      <c r="F87" s="147"/>
      <c r="G87" s="147"/>
      <c r="H87" s="138"/>
      <c r="I87" s="17" t="s">
        <v>598</v>
      </c>
      <c r="J87" s="113" t="s">
        <v>152</v>
      </c>
      <c r="K87" s="113" t="s">
        <v>388</v>
      </c>
      <c r="L87" s="268"/>
      <c r="M87" s="278"/>
      <c r="N87" s="153"/>
      <c r="O87" s="172"/>
      <c r="P87" s="153"/>
      <c r="Q87" s="172"/>
      <c r="R87" s="153"/>
      <c r="S87" s="172"/>
    </row>
    <row r="88" spans="1:19" s="94" customFormat="1" ht="38.450000000000003" customHeight="1" x14ac:dyDescent="0.2">
      <c r="A88" s="139">
        <v>28</v>
      </c>
      <c r="B88" s="139" t="s">
        <v>600</v>
      </c>
      <c r="C88" s="211" t="s">
        <v>601</v>
      </c>
      <c r="D88" s="275" t="s">
        <v>604</v>
      </c>
      <c r="E88" s="253">
        <v>18</v>
      </c>
      <c r="F88" s="147">
        <v>42915</v>
      </c>
      <c r="G88" s="147">
        <v>43462</v>
      </c>
      <c r="H88" s="137" t="s">
        <v>629</v>
      </c>
      <c r="I88" s="17" t="s">
        <v>602</v>
      </c>
      <c r="J88" s="114" t="s">
        <v>128</v>
      </c>
      <c r="K88" s="114" t="s">
        <v>140</v>
      </c>
      <c r="L88" s="267">
        <v>102</v>
      </c>
      <c r="M88" s="276">
        <v>639225.41</v>
      </c>
      <c r="N88" s="151">
        <v>543341.6</v>
      </c>
      <c r="O88" s="170">
        <v>0.85</v>
      </c>
      <c r="P88" s="151">
        <v>83099.3</v>
      </c>
      <c r="Q88" s="170">
        <v>0.13</v>
      </c>
      <c r="R88" s="151">
        <v>12784.51</v>
      </c>
      <c r="S88" s="170">
        <v>0.02</v>
      </c>
    </row>
    <row r="89" spans="1:19" s="94" customFormat="1" ht="38.450000000000003" customHeight="1" x14ac:dyDescent="0.2">
      <c r="A89" s="139"/>
      <c r="B89" s="139"/>
      <c r="C89" s="211"/>
      <c r="D89" s="275"/>
      <c r="E89" s="253"/>
      <c r="F89" s="147"/>
      <c r="G89" s="147"/>
      <c r="H89" s="138"/>
      <c r="I89" s="17" t="s">
        <v>603</v>
      </c>
      <c r="J89" s="114" t="s">
        <v>152</v>
      </c>
      <c r="K89" s="114" t="s">
        <v>74</v>
      </c>
      <c r="L89" s="268"/>
      <c r="M89" s="278"/>
      <c r="N89" s="153"/>
      <c r="O89" s="172"/>
      <c r="P89" s="153"/>
      <c r="Q89" s="172"/>
      <c r="R89" s="153"/>
      <c r="S89" s="172"/>
    </row>
    <row r="90" spans="1:19" s="94" customFormat="1" ht="66" x14ac:dyDescent="0.2">
      <c r="A90" s="134">
        <v>29</v>
      </c>
      <c r="B90" s="134" t="s">
        <v>605</v>
      </c>
      <c r="C90" s="151" t="s">
        <v>606</v>
      </c>
      <c r="D90" s="264" t="s">
        <v>616</v>
      </c>
      <c r="E90" s="246">
        <v>24</v>
      </c>
      <c r="F90" s="137" t="s">
        <v>607</v>
      </c>
      <c r="G90" s="137" t="s">
        <v>608</v>
      </c>
      <c r="H90" s="137" t="s">
        <v>629</v>
      </c>
      <c r="I90" s="17" t="s">
        <v>609</v>
      </c>
      <c r="J90" s="115" t="s">
        <v>128</v>
      </c>
      <c r="K90" s="115" t="s">
        <v>103</v>
      </c>
      <c r="L90" s="267">
        <v>102</v>
      </c>
      <c r="M90" s="276">
        <v>656665.01</v>
      </c>
      <c r="N90" s="151">
        <v>558165.25</v>
      </c>
      <c r="O90" s="170">
        <v>0.85</v>
      </c>
      <c r="P90" s="151">
        <v>85366.45</v>
      </c>
      <c r="Q90" s="170">
        <v>0.13</v>
      </c>
      <c r="R90" s="151">
        <v>13133.31</v>
      </c>
      <c r="S90" s="170">
        <v>0.02</v>
      </c>
    </row>
    <row r="91" spans="1:19" s="94" customFormat="1" ht="16.5" x14ac:dyDescent="0.2">
      <c r="A91" s="136"/>
      <c r="B91" s="136"/>
      <c r="C91" s="152"/>
      <c r="D91" s="265"/>
      <c r="E91" s="257"/>
      <c r="F91" s="269"/>
      <c r="G91" s="269"/>
      <c r="H91" s="269"/>
      <c r="I91" s="17" t="s">
        <v>610</v>
      </c>
      <c r="J91" s="115" t="s">
        <v>152</v>
      </c>
      <c r="K91" s="115" t="s">
        <v>615</v>
      </c>
      <c r="L91" s="279"/>
      <c r="M91" s="277"/>
      <c r="N91" s="152"/>
      <c r="O91" s="171"/>
      <c r="P91" s="152"/>
      <c r="Q91" s="171"/>
      <c r="R91" s="152"/>
      <c r="S91" s="171"/>
    </row>
    <row r="92" spans="1:19" s="94" customFormat="1" ht="33" x14ac:dyDescent="0.2">
      <c r="A92" s="135"/>
      <c r="B92" s="135"/>
      <c r="C92" s="153"/>
      <c r="D92" s="266"/>
      <c r="E92" s="247"/>
      <c r="F92" s="138"/>
      <c r="G92" s="138"/>
      <c r="H92" s="138"/>
      <c r="I92" s="17" t="s">
        <v>611</v>
      </c>
      <c r="J92" s="115" t="s">
        <v>152</v>
      </c>
      <c r="K92" s="115" t="s">
        <v>388</v>
      </c>
      <c r="L92" s="268"/>
      <c r="M92" s="278"/>
      <c r="N92" s="153"/>
      <c r="O92" s="172"/>
      <c r="P92" s="153"/>
      <c r="Q92" s="172"/>
      <c r="R92" s="153"/>
      <c r="S92" s="172"/>
    </row>
    <row r="93" spans="1:19" s="94" customFormat="1" ht="82.15" customHeight="1" x14ac:dyDescent="0.2">
      <c r="A93" s="134">
        <v>30</v>
      </c>
      <c r="B93" s="134" t="s">
        <v>613</v>
      </c>
      <c r="C93" s="151" t="s">
        <v>614</v>
      </c>
      <c r="D93" s="264" t="s">
        <v>617</v>
      </c>
      <c r="E93" s="246">
        <v>24</v>
      </c>
      <c r="F93" s="137" t="s">
        <v>607</v>
      </c>
      <c r="G93" s="137" t="s">
        <v>608</v>
      </c>
      <c r="H93" s="137" t="s">
        <v>629</v>
      </c>
      <c r="I93" s="17" t="s">
        <v>612</v>
      </c>
      <c r="J93" s="115" t="s">
        <v>128</v>
      </c>
      <c r="K93" s="115" t="s">
        <v>140</v>
      </c>
      <c r="L93" s="267">
        <v>102</v>
      </c>
      <c r="M93" s="276">
        <v>453967.48</v>
      </c>
      <c r="N93" s="151">
        <v>385872.35</v>
      </c>
      <c r="O93" s="170">
        <v>0.85</v>
      </c>
      <c r="P93" s="151">
        <v>59015.77</v>
      </c>
      <c r="Q93" s="170">
        <v>0.13</v>
      </c>
      <c r="R93" s="151">
        <v>9079.36</v>
      </c>
      <c r="S93" s="170">
        <v>0.02</v>
      </c>
    </row>
    <row r="94" spans="1:19" s="94" customFormat="1" ht="80.45" customHeight="1" x14ac:dyDescent="0.2">
      <c r="A94" s="135"/>
      <c r="B94" s="135"/>
      <c r="C94" s="153"/>
      <c r="D94" s="266"/>
      <c r="E94" s="247"/>
      <c r="F94" s="138"/>
      <c r="G94" s="138"/>
      <c r="H94" s="138"/>
      <c r="I94" s="17" t="s">
        <v>597</v>
      </c>
      <c r="J94" s="115" t="s">
        <v>152</v>
      </c>
      <c r="K94" s="115" t="s">
        <v>74</v>
      </c>
      <c r="L94" s="268"/>
      <c r="M94" s="278"/>
      <c r="N94" s="153"/>
      <c r="O94" s="172"/>
      <c r="P94" s="153"/>
      <c r="Q94" s="172"/>
      <c r="R94" s="153"/>
      <c r="S94" s="172"/>
    </row>
    <row r="95" spans="1:19" s="94" customFormat="1" ht="33" x14ac:dyDescent="0.2">
      <c r="A95" s="139">
        <v>31</v>
      </c>
      <c r="B95" s="139" t="s">
        <v>618</v>
      </c>
      <c r="C95" s="211" t="s">
        <v>619</v>
      </c>
      <c r="D95" s="275" t="s">
        <v>622</v>
      </c>
      <c r="E95" s="253">
        <v>18</v>
      </c>
      <c r="F95" s="147" t="s">
        <v>620</v>
      </c>
      <c r="G95" s="274" t="s">
        <v>621</v>
      </c>
      <c r="H95" s="223" t="s">
        <v>629</v>
      </c>
      <c r="I95" s="17" t="s">
        <v>623</v>
      </c>
      <c r="J95" s="116" t="s">
        <v>128</v>
      </c>
      <c r="K95" s="116" t="s">
        <v>90</v>
      </c>
      <c r="L95" s="267">
        <v>102</v>
      </c>
      <c r="M95" s="276">
        <v>446981.32</v>
      </c>
      <c r="N95" s="151">
        <v>379934.1</v>
      </c>
      <c r="O95" s="170">
        <v>0.85</v>
      </c>
      <c r="P95" s="151">
        <v>58107.55</v>
      </c>
      <c r="Q95" s="170">
        <v>0.13</v>
      </c>
      <c r="R95" s="151">
        <v>8939.67</v>
      </c>
      <c r="S95" s="170">
        <v>0.02</v>
      </c>
    </row>
    <row r="96" spans="1:19" s="94" customFormat="1" ht="33" x14ac:dyDescent="0.2">
      <c r="A96" s="139"/>
      <c r="B96" s="139"/>
      <c r="C96" s="211"/>
      <c r="D96" s="275"/>
      <c r="E96" s="253"/>
      <c r="F96" s="147"/>
      <c r="G96" s="274"/>
      <c r="H96" s="224"/>
      <c r="I96" s="17" t="s">
        <v>624</v>
      </c>
      <c r="J96" s="116" t="s">
        <v>128</v>
      </c>
      <c r="K96" s="116" t="s">
        <v>90</v>
      </c>
      <c r="L96" s="279"/>
      <c r="M96" s="277"/>
      <c r="N96" s="152"/>
      <c r="O96" s="171"/>
      <c r="P96" s="152"/>
      <c r="Q96" s="171"/>
      <c r="R96" s="152"/>
      <c r="S96" s="171"/>
    </row>
    <row r="97" spans="1:21" s="94" customFormat="1" ht="49.5" x14ac:dyDescent="0.2">
      <c r="A97" s="139"/>
      <c r="B97" s="139"/>
      <c r="C97" s="211"/>
      <c r="D97" s="275"/>
      <c r="E97" s="253"/>
      <c r="F97" s="147"/>
      <c r="G97" s="274"/>
      <c r="H97" s="224"/>
      <c r="I97" s="17" t="s">
        <v>625</v>
      </c>
      <c r="J97" s="116" t="s">
        <v>128</v>
      </c>
      <c r="K97" s="116" t="s">
        <v>90</v>
      </c>
      <c r="L97" s="279"/>
      <c r="M97" s="277"/>
      <c r="N97" s="152"/>
      <c r="O97" s="171"/>
      <c r="P97" s="152"/>
      <c r="Q97" s="171"/>
      <c r="R97" s="152"/>
      <c r="S97" s="171"/>
    </row>
    <row r="98" spans="1:21" s="94" customFormat="1" ht="16.5" x14ac:dyDescent="0.2">
      <c r="A98" s="139"/>
      <c r="B98" s="139"/>
      <c r="C98" s="211"/>
      <c r="D98" s="275"/>
      <c r="E98" s="253"/>
      <c r="F98" s="147"/>
      <c r="G98" s="274"/>
      <c r="H98" s="225"/>
      <c r="I98" s="17" t="s">
        <v>87</v>
      </c>
      <c r="J98" s="116" t="s">
        <v>152</v>
      </c>
      <c r="K98" s="116" t="s">
        <v>316</v>
      </c>
      <c r="L98" s="268"/>
      <c r="M98" s="278"/>
      <c r="N98" s="153"/>
      <c r="O98" s="172"/>
      <c r="P98" s="153"/>
      <c r="Q98" s="172"/>
      <c r="R98" s="153"/>
      <c r="S98" s="172"/>
    </row>
    <row r="99" spans="1:21" s="94" customFormat="1" ht="36" customHeight="1" x14ac:dyDescent="0.2">
      <c r="A99" s="139">
        <v>32</v>
      </c>
      <c r="B99" s="139" t="s">
        <v>631</v>
      </c>
      <c r="C99" s="211" t="s">
        <v>632</v>
      </c>
      <c r="D99" s="275" t="s">
        <v>656</v>
      </c>
      <c r="E99" s="253">
        <v>24</v>
      </c>
      <c r="F99" s="147" t="s">
        <v>633</v>
      </c>
      <c r="G99" s="274" t="s">
        <v>634</v>
      </c>
      <c r="H99" s="274" t="s">
        <v>629</v>
      </c>
      <c r="I99" s="17" t="s">
        <v>635</v>
      </c>
      <c r="J99" s="120" t="s">
        <v>128</v>
      </c>
      <c r="K99" s="120" t="s">
        <v>67</v>
      </c>
      <c r="L99" s="267">
        <v>106</v>
      </c>
      <c r="M99" s="276">
        <v>704326.47</v>
      </c>
      <c r="N99" s="151">
        <v>598677.49</v>
      </c>
      <c r="O99" s="170">
        <v>0.85</v>
      </c>
      <c r="P99" s="151">
        <v>91562.44</v>
      </c>
      <c r="Q99" s="170">
        <v>0.13</v>
      </c>
      <c r="R99" s="151">
        <v>14086.54</v>
      </c>
      <c r="S99" s="170">
        <v>0.02</v>
      </c>
    </row>
    <row r="100" spans="1:21" s="94" customFormat="1" ht="44.45" customHeight="1" x14ac:dyDescent="0.2">
      <c r="A100" s="139"/>
      <c r="B100" s="139"/>
      <c r="C100" s="211"/>
      <c r="D100" s="275"/>
      <c r="E100" s="253"/>
      <c r="F100" s="147"/>
      <c r="G100" s="274"/>
      <c r="H100" s="274"/>
      <c r="I100" s="17" t="s">
        <v>636</v>
      </c>
      <c r="J100" s="120" t="s">
        <v>128</v>
      </c>
      <c r="K100" s="120" t="s">
        <v>67</v>
      </c>
      <c r="L100" s="279"/>
      <c r="M100" s="277"/>
      <c r="N100" s="152"/>
      <c r="O100" s="171"/>
      <c r="P100" s="152"/>
      <c r="Q100" s="171"/>
      <c r="R100" s="152"/>
      <c r="S100" s="171"/>
    </row>
    <row r="101" spans="1:21" s="94" customFormat="1" ht="40.9" customHeight="1" x14ac:dyDescent="0.2">
      <c r="A101" s="139"/>
      <c r="B101" s="139"/>
      <c r="C101" s="211"/>
      <c r="D101" s="275"/>
      <c r="E101" s="253"/>
      <c r="F101" s="147"/>
      <c r="G101" s="274"/>
      <c r="H101" s="274"/>
      <c r="I101" s="17" t="s">
        <v>637</v>
      </c>
      <c r="J101" s="120" t="s">
        <v>152</v>
      </c>
      <c r="K101" s="120" t="s">
        <v>74</v>
      </c>
      <c r="L101" s="268"/>
      <c r="M101" s="278"/>
      <c r="N101" s="153"/>
      <c r="O101" s="172"/>
      <c r="P101" s="153"/>
      <c r="Q101" s="172"/>
      <c r="R101" s="153"/>
      <c r="S101" s="172"/>
    </row>
    <row r="102" spans="1:21" s="94" customFormat="1" ht="32.450000000000003" customHeight="1" x14ac:dyDescent="0.2">
      <c r="A102" s="139">
        <v>33</v>
      </c>
      <c r="B102" s="139" t="s">
        <v>661</v>
      </c>
      <c r="C102" s="211" t="s">
        <v>662</v>
      </c>
      <c r="D102" s="275" t="s">
        <v>667</v>
      </c>
      <c r="E102" s="253">
        <v>24</v>
      </c>
      <c r="F102" s="147" t="s">
        <v>663</v>
      </c>
      <c r="G102" s="274" t="s">
        <v>664</v>
      </c>
      <c r="H102" s="274" t="s">
        <v>629</v>
      </c>
      <c r="I102" s="17" t="s">
        <v>665</v>
      </c>
      <c r="J102" s="125" t="s">
        <v>152</v>
      </c>
      <c r="K102" s="125" t="s">
        <v>200</v>
      </c>
      <c r="L102" s="267">
        <v>102</v>
      </c>
      <c r="M102" s="276">
        <v>495907.75</v>
      </c>
      <c r="N102" s="151">
        <v>421521.57</v>
      </c>
      <c r="O102" s="170">
        <v>0.85</v>
      </c>
      <c r="P102" s="151">
        <v>64468.01</v>
      </c>
      <c r="Q102" s="170">
        <v>0.13</v>
      </c>
      <c r="R102" s="151">
        <v>9918.17</v>
      </c>
      <c r="S102" s="170">
        <v>0.02</v>
      </c>
    </row>
    <row r="103" spans="1:21" s="94" customFormat="1" ht="30" customHeight="1" x14ac:dyDescent="0.2">
      <c r="A103" s="139"/>
      <c r="B103" s="139"/>
      <c r="C103" s="211"/>
      <c r="D103" s="275"/>
      <c r="E103" s="253"/>
      <c r="F103" s="147"/>
      <c r="G103" s="274"/>
      <c r="H103" s="274"/>
      <c r="I103" s="17" t="s">
        <v>610</v>
      </c>
      <c r="J103" s="125" t="s">
        <v>152</v>
      </c>
      <c r="K103" s="125" t="s">
        <v>615</v>
      </c>
      <c r="L103" s="279"/>
      <c r="M103" s="277"/>
      <c r="N103" s="152"/>
      <c r="O103" s="171"/>
      <c r="P103" s="152"/>
      <c r="Q103" s="171"/>
      <c r="R103" s="152"/>
      <c r="S103" s="171"/>
    </row>
    <row r="104" spans="1:21" s="94" customFormat="1" ht="49.5" x14ac:dyDescent="0.2">
      <c r="A104" s="139"/>
      <c r="B104" s="139"/>
      <c r="C104" s="211"/>
      <c r="D104" s="275"/>
      <c r="E104" s="253"/>
      <c r="F104" s="147"/>
      <c r="G104" s="274"/>
      <c r="H104" s="274"/>
      <c r="I104" s="17" t="s">
        <v>666</v>
      </c>
      <c r="J104" s="125" t="s">
        <v>128</v>
      </c>
      <c r="K104" s="125" t="s">
        <v>67</v>
      </c>
      <c r="L104" s="268"/>
      <c r="M104" s="278"/>
      <c r="N104" s="153"/>
      <c r="O104" s="172"/>
      <c r="P104" s="153"/>
      <c r="Q104" s="172"/>
      <c r="R104" s="153"/>
      <c r="S104" s="172"/>
    </row>
    <row r="105" spans="1:21" ht="42" customHeight="1" x14ac:dyDescent="0.2">
      <c r="A105" s="163" t="s">
        <v>310</v>
      </c>
      <c r="B105" s="164"/>
      <c r="C105" s="164"/>
      <c r="D105" s="164"/>
      <c r="E105" s="164"/>
      <c r="F105" s="164"/>
      <c r="G105" s="164"/>
      <c r="H105" s="164"/>
      <c r="I105" s="164"/>
      <c r="J105" s="164"/>
      <c r="K105" s="165"/>
      <c r="L105" s="19"/>
      <c r="M105" s="28">
        <f>SUM(M8:M104)</f>
        <v>16715175.320000002</v>
      </c>
      <c r="N105" s="28">
        <f t="shared" ref="N105:R105" si="0">SUM(N8:N104)</f>
        <v>14207899.0045</v>
      </c>
      <c r="O105" s="28"/>
      <c r="P105" s="28">
        <f t="shared" si="0"/>
        <v>2172972.6920999996</v>
      </c>
      <c r="Q105" s="28"/>
      <c r="R105" s="28">
        <f t="shared" si="0"/>
        <v>334303.62339999987</v>
      </c>
      <c r="S105" s="28"/>
    </row>
    <row r="106" spans="1:21" ht="21" customHeight="1" thickBot="1" x14ac:dyDescent="0.35">
      <c r="A106" s="217" t="s">
        <v>311</v>
      </c>
      <c r="B106" s="218"/>
      <c r="C106" s="218"/>
      <c r="D106" s="218"/>
      <c r="E106" s="218"/>
      <c r="F106" s="218"/>
      <c r="G106" s="218"/>
      <c r="H106" s="218"/>
      <c r="I106" s="218"/>
      <c r="J106" s="218"/>
      <c r="K106" s="219"/>
      <c r="L106" s="31"/>
      <c r="M106" s="63">
        <f>M105</f>
        <v>16715175.320000002</v>
      </c>
      <c r="N106" s="63">
        <f>N105</f>
        <v>14207899.0045</v>
      </c>
      <c r="O106" s="64"/>
      <c r="P106" s="63">
        <f>P105</f>
        <v>2172972.6920999996</v>
      </c>
      <c r="Q106" s="64"/>
      <c r="R106" s="63">
        <f>R105</f>
        <v>334303.62339999987</v>
      </c>
      <c r="S106" s="33"/>
      <c r="T106" s="25"/>
      <c r="U106" s="25"/>
    </row>
    <row r="107" spans="1:21" x14ac:dyDescent="0.2">
      <c r="M107" s="25"/>
      <c r="N107" s="25"/>
    </row>
    <row r="108" spans="1:21" x14ac:dyDescent="0.2">
      <c r="A108" s="255" t="s">
        <v>660</v>
      </c>
      <c r="B108" s="256"/>
      <c r="C108" s="256"/>
      <c r="D108" s="256"/>
      <c r="E108" s="256"/>
      <c r="F108" s="256"/>
      <c r="G108" s="256"/>
      <c r="H108" s="256"/>
      <c r="I108" s="256"/>
      <c r="J108" s="256"/>
      <c r="K108" s="256"/>
      <c r="L108" s="256"/>
      <c r="M108" s="256"/>
      <c r="N108" s="256"/>
      <c r="O108" s="256"/>
      <c r="P108" s="256"/>
      <c r="Q108" s="256"/>
      <c r="R108" s="256"/>
      <c r="S108" s="256"/>
    </row>
    <row r="109" spans="1:21" x14ac:dyDescent="0.2">
      <c r="A109" s="256"/>
      <c r="B109" s="256"/>
      <c r="C109" s="256"/>
      <c r="D109" s="256"/>
      <c r="E109" s="256"/>
      <c r="F109" s="256"/>
      <c r="G109" s="256"/>
      <c r="H109" s="256"/>
      <c r="I109" s="256"/>
      <c r="J109" s="256"/>
      <c r="K109" s="256"/>
      <c r="L109" s="256"/>
      <c r="M109" s="256"/>
      <c r="N109" s="256"/>
      <c r="O109" s="256"/>
      <c r="P109" s="256"/>
      <c r="Q109" s="256"/>
      <c r="R109" s="256"/>
      <c r="S109" s="256"/>
    </row>
    <row r="115" spans="16:19" x14ac:dyDescent="0.2">
      <c r="S115" s="25"/>
    </row>
    <row r="122" spans="16:19" x14ac:dyDescent="0.2">
      <c r="P122" s="25"/>
    </row>
  </sheetData>
  <autoFilter ref="A1:S106"/>
  <mergeCells count="546">
    <mergeCell ref="H99:H101"/>
    <mergeCell ref="G99:G101"/>
    <mergeCell ref="F99:F101"/>
    <mergeCell ref="E99:E101"/>
    <mergeCell ref="D99:D101"/>
    <mergeCell ref="C99:C101"/>
    <mergeCell ref="B99:B101"/>
    <mergeCell ref="A99:A101"/>
    <mergeCell ref="S99:S101"/>
    <mergeCell ref="R99:R101"/>
    <mergeCell ref="Q99:Q101"/>
    <mergeCell ref="P99:P101"/>
    <mergeCell ref="O99:O101"/>
    <mergeCell ref="N99:N101"/>
    <mergeCell ref="M99:M101"/>
    <mergeCell ref="L99:L101"/>
    <mergeCell ref="G95:G98"/>
    <mergeCell ref="F95:F98"/>
    <mergeCell ref="E95:E98"/>
    <mergeCell ref="D95:D98"/>
    <mergeCell ref="C95:C98"/>
    <mergeCell ref="B95:B98"/>
    <mergeCell ref="A95:A98"/>
    <mergeCell ref="S95:S98"/>
    <mergeCell ref="R95:R98"/>
    <mergeCell ref="Q95:Q98"/>
    <mergeCell ref="P95:P98"/>
    <mergeCell ref="O95:O98"/>
    <mergeCell ref="N95:N98"/>
    <mergeCell ref="M95:M98"/>
    <mergeCell ref="L95:L98"/>
    <mergeCell ref="G84:G87"/>
    <mergeCell ref="F84:F87"/>
    <mergeCell ref="E84:E87"/>
    <mergeCell ref="D84:D87"/>
    <mergeCell ref="C84:C87"/>
    <mergeCell ref="B84:B87"/>
    <mergeCell ref="A84:A87"/>
    <mergeCell ref="S84:S87"/>
    <mergeCell ref="R84:R87"/>
    <mergeCell ref="Q84:Q87"/>
    <mergeCell ref="P84:P87"/>
    <mergeCell ref="O84:O87"/>
    <mergeCell ref="N84:N87"/>
    <mergeCell ref="M84:M87"/>
    <mergeCell ref="L84:L87"/>
    <mergeCell ref="S80:S83"/>
    <mergeCell ref="R80:R83"/>
    <mergeCell ref="Q80:Q83"/>
    <mergeCell ref="D80:D83"/>
    <mergeCell ref="C80:C83"/>
    <mergeCell ref="B80:B83"/>
    <mergeCell ref="A80:A83"/>
    <mergeCell ref="G80:G83"/>
    <mergeCell ref="F80:F83"/>
    <mergeCell ref="E80:E83"/>
    <mergeCell ref="P80:P83"/>
    <mergeCell ref="O80:O83"/>
    <mergeCell ref="N80:N83"/>
    <mergeCell ref="M80:M83"/>
    <mergeCell ref="L80:L83"/>
    <mergeCell ref="G73:G75"/>
    <mergeCell ref="F73:F75"/>
    <mergeCell ref="E73:E75"/>
    <mergeCell ref="D73:D75"/>
    <mergeCell ref="C73:C75"/>
    <mergeCell ref="B73:B75"/>
    <mergeCell ref="A73:A75"/>
    <mergeCell ref="S73:S75"/>
    <mergeCell ref="R73:R75"/>
    <mergeCell ref="Q73:Q75"/>
    <mergeCell ref="P73:P75"/>
    <mergeCell ref="O73:O75"/>
    <mergeCell ref="N73:N75"/>
    <mergeCell ref="M73:M75"/>
    <mergeCell ref="L73:L75"/>
    <mergeCell ref="S66:S68"/>
    <mergeCell ref="R66:R68"/>
    <mergeCell ref="Q66:Q68"/>
    <mergeCell ref="P66:P68"/>
    <mergeCell ref="O66:O68"/>
    <mergeCell ref="N66:N68"/>
    <mergeCell ref="M66:M68"/>
    <mergeCell ref="L66:L68"/>
    <mergeCell ref="N69:N72"/>
    <mergeCell ref="M69:M72"/>
    <mergeCell ref="L69:L72"/>
    <mergeCell ref="O69:O72"/>
    <mergeCell ref="S69:S72"/>
    <mergeCell ref="R69:R72"/>
    <mergeCell ref="Q69:Q72"/>
    <mergeCell ref="P69:P72"/>
    <mergeCell ref="G66:G68"/>
    <mergeCell ref="F66:F68"/>
    <mergeCell ref="E66:E68"/>
    <mergeCell ref="D66:D68"/>
    <mergeCell ref="C66:C68"/>
    <mergeCell ref="B66:B68"/>
    <mergeCell ref="A66:A68"/>
    <mergeCell ref="G69:G72"/>
    <mergeCell ref="F69:F72"/>
    <mergeCell ref="E69:E72"/>
    <mergeCell ref="D69:D72"/>
    <mergeCell ref="C69:C72"/>
    <mergeCell ref="B69:B72"/>
    <mergeCell ref="A69:A72"/>
    <mergeCell ref="G58:G60"/>
    <mergeCell ref="F58:F60"/>
    <mergeCell ref="E58:E60"/>
    <mergeCell ref="D58:D60"/>
    <mergeCell ref="C58:C60"/>
    <mergeCell ref="B58:B60"/>
    <mergeCell ref="A58:A60"/>
    <mergeCell ref="S58:S60"/>
    <mergeCell ref="R58:R60"/>
    <mergeCell ref="Q58:Q60"/>
    <mergeCell ref="P58:P60"/>
    <mergeCell ref="O58:O60"/>
    <mergeCell ref="N58:N60"/>
    <mergeCell ref="M58:M60"/>
    <mergeCell ref="L58:L60"/>
    <mergeCell ref="S48:S50"/>
    <mergeCell ref="O55:O57"/>
    <mergeCell ref="O51:O54"/>
    <mergeCell ref="P55:P57"/>
    <mergeCell ref="P51:P54"/>
    <mergeCell ref="Q55:Q57"/>
    <mergeCell ref="Q51:Q54"/>
    <mergeCell ref="R55:R57"/>
    <mergeCell ref="R51:R54"/>
    <mergeCell ref="S55:S57"/>
    <mergeCell ref="S51:S54"/>
    <mergeCell ref="G55:G57"/>
    <mergeCell ref="F55:F57"/>
    <mergeCell ref="E55:E57"/>
    <mergeCell ref="D55:D57"/>
    <mergeCell ref="C55:C57"/>
    <mergeCell ref="B55:B57"/>
    <mergeCell ref="A55:A57"/>
    <mergeCell ref="R48:R50"/>
    <mergeCell ref="Q48:Q50"/>
    <mergeCell ref="P48:P50"/>
    <mergeCell ref="O48:O50"/>
    <mergeCell ref="N48:N50"/>
    <mergeCell ref="M48:M50"/>
    <mergeCell ref="L48:L50"/>
    <mergeCell ref="N55:N57"/>
    <mergeCell ref="M55:M57"/>
    <mergeCell ref="L55:L57"/>
    <mergeCell ref="L51:L54"/>
    <mergeCell ref="M51:M54"/>
    <mergeCell ref="N51:N54"/>
    <mergeCell ref="G48:G50"/>
    <mergeCell ref="F48:F50"/>
    <mergeCell ref="E48:E50"/>
    <mergeCell ref="D48:D50"/>
    <mergeCell ref="C48:C50"/>
    <mergeCell ref="B48:B50"/>
    <mergeCell ref="A48:A50"/>
    <mergeCell ref="G51:G54"/>
    <mergeCell ref="F51:F54"/>
    <mergeCell ref="E51:E54"/>
    <mergeCell ref="D51:D54"/>
    <mergeCell ref="C51:C54"/>
    <mergeCell ref="B51:B54"/>
    <mergeCell ref="A51:A54"/>
    <mergeCell ref="S38:S40"/>
    <mergeCell ref="R38:R40"/>
    <mergeCell ref="Q38:Q40"/>
    <mergeCell ref="G38:G40"/>
    <mergeCell ref="F38:F40"/>
    <mergeCell ref="E38:E40"/>
    <mergeCell ref="D38:D40"/>
    <mergeCell ref="C38:C40"/>
    <mergeCell ref="B38:B40"/>
    <mergeCell ref="A38:A40"/>
    <mergeCell ref="P38:P40"/>
    <mergeCell ref="O38:O40"/>
    <mergeCell ref="N38:N40"/>
    <mergeCell ref="M38:M40"/>
    <mergeCell ref="L38:L40"/>
    <mergeCell ref="B36:B37"/>
    <mergeCell ref="A36:A37"/>
    <mergeCell ref="G36:G37"/>
    <mergeCell ref="F36:F37"/>
    <mergeCell ref="E36:E37"/>
    <mergeCell ref="D36:D37"/>
    <mergeCell ref="M36:M37"/>
    <mergeCell ref="L36:L37"/>
    <mergeCell ref="P36:P37"/>
    <mergeCell ref="O36:O37"/>
    <mergeCell ref="N36:N37"/>
    <mergeCell ref="H36:H37"/>
    <mergeCell ref="H38:H40"/>
    <mergeCell ref="S36:S37"/>
    <mergeCell ref="R36:R37"/>
    <mergeCell ref="Q36:Q37"/>
    <mergeCell ref="C36:C37"/>
    <mergeCell ref="G23:G24"/>
    <mergeCell ref="F23:F24"/>
    <mergeCell ref="E23:E24"/>
    <mergeCell ref="D23:D24"/>
    <mergeCell ref="C23:C24"/>
    <mergeCell ref="G25:G26"/>
    <mergeCell ref="F25:F26"/>
    <mergeCell ref="E25:E26"/>
    <mergeCell ref="D25:D26"/>
    <mergeCell ref="C25:C26"/>
    <mergeCell ref="R25:R26"/>
    <mergeCell ref="Q25:Q26"/>
    <mergeCell ref="P25:P26"/>
    <mergeCell ref="O25:O26"/>
    <mergeCell ref="N25:N26"/>
    <mergeCell ref="M25:M26"/>
    <mergeCell ref="S25:S26"/>
    <mergeCell ref="S27:S28"/>
    <mergeCell ref="R27:R28"/>
    <mergeCell ref="Q27:Q28"/>
    <mergeCell ref="B23:B24"/>
    <mergeCell ref="A23:A24"/>
    <mergeCell ref="S23:S24"/>
    <mergeCell ref="R23:R24"/>
    <mergeCell ref="Q23:Q24"/>
    <mergeCell ref="P23:P24"/>
    <mergeCell ref="O23:O24"/>
    <mergeCell ref="N23:N24"/>
    <mergeCell ref="M23:M24"/>
    <mergeCell ref="L23:L24"/>
    <mergeCell ref="H23:H24"/>
    <mergeCell ref="B21:B22"/>
    <mergeCell ref="A21:A22"/>
    <mergeCell ref="S21:S22"/>
    <mergeCell ref="R21:R22"/>
    <mergeCell ref="Q21:Q22"/>
    <mergeCell ref="P21:P22"/>
    <mergeCell ref="O21:O22"/>
    <mergeCell ref="N21:N22"/>
    <mergeCell ref="M21:M22"/>
    <mergeCell ref="L21:L22"/>
    <mergeCell ref="G21:G22"/>
    <mergeCell ref="F21:F22"/>
    <mergeCell ref="E21:E22"/>
    <mergeCell ref="D21:D22"/>
    <mergeCell ref="C21:C22"/>
    <mergeCell ref="H21:H22"/>
    <mergeCell ref="B19:B20"/>
    <mergeCell ref="A19:A20"/>
    <mergeCell ref="S19:S20"/>
    <mergeCell ref="R19:R20"/>
    <mergeCell ref="Q19:Q20"/>
    <mergeCell ref="P19:P20"/>
    <mergeCell ref="O19:O20"/>
    <mergeCell ref="N19:N20"/>
    <mergeCell ref="M19:M20"/>
    <mergeCell ref="L19:L20"/>
    <mergeCell ref="G19:G20"/>
    <mergeCell ref="F19:F20"/>
    <mergeCell ref="E19:E20"/>
    <mergeCell ref="D19:D20"/>
    <mergeCell ref="C19:C20"/>
    <mergeCell ref="H19:H20"/>
    <mergeCell ref="M1:R1"/>
    <mergeCell ref="A1:A2"/>
    <mergeCell ref="B1:B2"/>
    <mergeCell ref="C1:C2"/>
    <mergeCell ref="D1:D2"/>
    <mergeCell ref="E1:E2"/>
    <mergeCell ref="F1:F2"/>
    <mergeCell ref="G1:G2"/>
    <mergeCell ref="I1:I2"/>
    <mergeCell ref="J1:J2"/>
    <mergeCell ref="K1:K2"/>
    <mergeCell ref="L1:L2"/>
    <mergeCell ref="H1:H2"/>
    <mergeCell ref="A6:S6"/>
    <mergeCell ref="A7:S7"/>
    <mergeCell ref="A8:A9"/>
    <mergeCell ref="B8:B9"/>
    <mergeCell ref="C8:C9"/>
    <mergeCell ref="D8:D9"/>
    <mergeCell ref="E8:E9"/>
    <mergeCell ref="F8:F9"/>
    <mergeCell ref="G8:G9"/>
    <mergeCell ref="L8:L9"/>
    <mergeCell ref="H8:H9"/>
    <mergeCell ref="S16:S18"/>
    <mergeCell ref="A105:K105"/>
    <mergeCell ref="A106:K106"/>
    <mergeCell ref="A108:S109"/>
    <mergeCell ref="S8:S9"/>
    <mergeCell ref="M8:M9"/>
    <mergeCell ref="N8:N9"/>
    <mergeCell ref="O8:O9"/>
    <mergeCell ref="P8:P9"/>
    <mergeCell ref="Q8:Q9"/>
    <mergeCell ref="R8:R9"/>
    <mergeCell ref="G10:G11"/>
    <mergeCell ref="F10:F11"/>
    <mergeCell ref="E10:E11"/>
    <mergeCell ref="D10:D11"/>
    <mergeCell ref="C10:C11"/>
    <mergeCell ref="B10:B11"/>
    <mergeCell ref="G12:G15"/>
    <mergeCell ref="F12:F15"/>
    <mergeCell ref="E12:E15"/>
    <mergeCell ref="D12:D15"/>
    <mergeCell ref="C12:C15"/>
    <mergeCell ref="F16:F18"/>
    <mergeCell ref="E16:E18"/>
    <mergeCell ref="S10:S11"/>
    <mergeCell ref="R10:R11"/>
    <mergeCell ref="Q10:Q11"/>
    <mergeCell ref="P10:P11"/>
    <mergeCell ref="O10:O11"/>
    <mergeCell ref="N10:N11"/>
    <mergeCell ref="M10:M11"/>
    <mergeCell ref="L10:L11"/>
    <mergeCell ref="S12:S15"/>
    <mergeCell ref="R12:R15"/>
    <mergeCell ref="Q12:Q15"/>
    <mergeCell ref="P12:P15"/>
    <mergeCell ref="O12:O15"/>
    <mergeCell ref="N12:N15"/>
    <mergeCell ref="M12:M15"/>
    <mergeCell ref="L12:L15"/>
    <mergeCell ref="R16:R18"/>
    <mergeCell ref="Q16:Q18"/>
    <mergeCell ref="P16:P18"/>
    <mergeCell ref="O16:O18"/>
    <mergeCell ref="N16:N18"/>
    <mergeCell ref="M16:M18"/>
    <mergeCell ref="L16:L18"/>
    <mergeCell ref="C16:C18"/>
    <mergeCell ref="A10:A11"/>
    <mergeCell ref="B12:B15"/>
    <mergeCell ref="A12:A15"/>
    <mergeCell ref="B16:B18"/>
    <mergeCell ref="A16:A18"/>
    <mergeCell ref="G16:G18"/>
    <mergeCell ref="D16:D18"/>
    <mergeCell ref="H10:H11"/>
    <mergeCell ref="H12:H15"/>
    <mergeCell ref="H16:H18"/>
    <mergeCell ref="B25:B26"/>
    <mergeCell ref="A25:A26"/>
    <mergeCell ref="L29:L32"/>
    <mergeCell ref="L27:L28"/>
    <mergeCell ref="L25:L26"/>
    <mergeCell ref="G29:G32"/>
    <mergeCell ref="F29:F32"/>
    <mergeCell ref="E29:E32"/>
    <mergeCell ref="D29:D32"/>
    <mergeCell ref="C29:C32"/>
    <mergeCell ref="B29:B32"/>
    <mergeCell ref="A29:A32"/>
    <mergeCell ref="A27:A28"/>
    <mergeCell ref="B27:B28"/>
    <mergeCell ref="C27:C28"/>
    <mergeCell ref="D27:D28"/>
    <mergeCell ref="E27:E28"/>
    <mergeCell ref="F27:F28"/>
    <mergeCell ref="G27:G28"/>
    <mergeCell ref="H25:H26"/>
    <mergeCell ref="P27:P28"/>
    <mergeCell ref="O27:O28"/>
    <mergeCell ref="N27:N28"/>
    <mergeCell ref="M27:M28"/>
    <mergeCell ref="C33:C35"/>
    <mergeCell ref="B33:B35"/>
    <mergeCell ref="A33:A35"/>
    <mergeCell ref="N33:N35"/>
    <mergeCell ref="M33:M35"/>
    <mergeCell ref="L33:L35"/>
    <mergeCell ref="G33:G35"/>
    <mergeCell ref="F33:F35"/>
    <mergeCell ref="E33:E35"/>
    <mergeCell ref="D33:D35"/>
    <mergeCell ref="H27:H28"/>
    <mergeCell ref="H29:H32"/>
    <mergeCell ref="H33:H35"/>
    <mergeCell ref="S29:S32"/>
    <mergeCell ref="R29:R32"/>
    <mergeCell ref="Q29:Q32"/>
    <mergeCell ref="P29:P32"/>
    <mergeCell ref="O29:O32"/>
    <mergeCell ref="N29:N32"/>
    <mergeCell ref="M29:M32"/>
    <mergeCell ref="S33:S35"/>
    <mergeCell ref="R33:R35"/>
    <mergeCell ref="Q33:Q35"/>
    <mergeCell ref="P33:P35"/>
    <mergeCell ref="O33:O35"/>
    <mergeCell ref="G41:G42"/>
    <mergeCell ref="F41:F42"/>
    <mergeCell ref="E41:E42"/>
    <mergeCell ref="D41:D42"/>
    <mergeCell ref="C41:C42"/>
    <mergeCell ref="B41:B42"/>
    <mergeCell ref="A41:A42"/>
    <mergeCell ref="E43:E47"/>
    <mergeCell ref="D43:D47"/>
    <mergeCell ref="C43:C47"/>
    <mergeCell ref="B43:B47"/>
    <mergeCell ref="A43:A47"/>
    <mergeCell ref="F43:F47"/>
    <mergeCell ref="G43:G47"/>
    <mergeCell ref="S43:S47"/>
    <mergeCell ref="S41:S42"/>
    <mergeCell ref="O43:O47"/>
    <mergeCell ref="O41:O42"/>
    <mergeCell ref="N43:N47"/>
    <mergeCell ref="N41:N42"/>
    <mergeCell ref="M43:M47"/>
    <mergeCell ref="M41:M42"/>
    <mergeCell ref="L43:L47"/>
    <mergeCell ref="L41:L42"/>
    <mergeCell ref="R41:R42"/>
    <mergeCell ref="Q43:Q47"/>
    <mergeCell ref="Q41:Q42"/>
    <mergeCell ref="P43:P47"/>
    <mergeCell ref="P41:P42"/>
    <mergeCell ref="R43:R47"/>
    <mergeCell ref="G61:G63"/>
    <mergeCell ref="F61:F63"/>
    <mergeCell ref="E61:E63"/>
    <mergeCell ref="D61:D63"/>
    <mergeCell ref="C61:C63"/>
    <mergeCell ref="B61:B63"/>
    <mergeCell ref="A61:A63"/>
    <mergeCell ref="G64:G65"/>
    <mergeCell ref="F64:F65"/>
    <mergeCell ref="E64:E65"/>
    <mergeCell ref="D64:D65"/>
    <mergeCell ref="C64:C65"/>
    <mergeCell ref="B64:B65"/>
    <mergeCell ref="A64:A65"/>
    <mergeCell ref="M64:M65"/>
    <mergeCell ref="M61:M63"/>
    <mergeCell ref="L64:L65"/>
    <mergeCell ref="L61:L63"/>
    <mergeCell ref="S64:S65"/>
    <mergeCell ref="S61:S63"/>
    <mergeCell ref="R64:R65"/>
    <mergeCell ref="R61:R63"/>
    <mergeCell ref="Q64:Q65"/>
    <mergeCell ref="Q61:Q63"/>
    <mergeCell ref="P64:P65"/>
    <mergeCell ref="P61:P63"/>
    <mergeCell ref="O64:O65"/>
    <mergeCell ref="O61:O63"/>
    <mergeCell ref="N64:N65"/>
    <mergeCell ref="N61:N63"/>
    <mergeCell ref="N76:N79"/>
    <mergeCell ref="O76:O79"/>
    <mergeCell ref="P76:P79"/>
    <mergeCell ref="Q76:Q79"/>
    <mergeCell ref="R76:R79"/>
    <mergeCell ref="S76:S79"/>
    <mergeCell ref="A76:A79"/>
    <mergeCell ref="B76:B79"/>
    <mergeCell ref="C76:C79"/>
    <mergeCell ref="D76:D79"/>
    <mergeCell ref="E76:E79"/>
    <mergeCell ref="F76:F79"/>
    <mergeCell ref="G76:G79"/>
    <mergeCell ref="L76:L79"/>
    <mergeCell ref="M76:M79"/>
    <mergeCell ref="G88:G89"/>
    <mergeCell ref="F88:F89"/>
    <mergeCell ref="E88:E89"/>
    <mergeCell ref="D88:D89"/>
    <mergeCell ref="C88:C89"/>
    <mergeCell ref="B88:B89"/>
    <mergeCell ref="A88:A89"/>
    <mergeCell ref="S88:S89"/>
    <mergeCell ref="R88:R89"/>
    <mergeCell ref="Q88:Q89"/>
    <mergeCell ref="P88:P89"/>
    <mergeCell ref="O88:O89"/>
    <mergeCell ref="N88:N89"/>
    <mergeCell ref="M88:M89"/>
    <mergeCell ref="L88:L89"/>
    <mergeCell ref="A93:A94"/>
    <mergeCell ref="A90:A92"/>
    <mergeCell ref="G90:G92"/>
    <mergeCell ref="F90:F92"/>
    <mergeCell ref="E90:E92"/>
    <mergeCell ref="D90:D92"/>
    <mergeCell ref="C90:C92"/>
    <mergeCell ref="B90:B92"/>
    <mergeCell ref="G93:G94"/>
    <mergeCell ref="F93:F94"/>
    <mergeCell ref="E93:E94"/>
    <mergeCell ref="D93:D94"/>
    <mergeCell ref="C93:C94"/>
    <mergeCell ref="B93:B94"/>
    <mergeCell ref="R90:R92"/>
    <mergeCell ref="Q90:Q92"/>
    <mergeCell ref="P90:P92"/>
    <mergeCell ref="O90:O92"/>
    <mergeCell ref="N90:N92"/>
    <mergeCell ref="M90:M92"/>
    <mergeCell ref="L90:L92"/>
    <mergeCell ref="S90:S92"/>
    <mergeCell ref="L93:L94"/>
    <mergeCell ref="M93:M94"/>
    <mergeCell ref="N93:N94"/>
    <mergeCell ref="O93:O94"/>
    <mergeCell ref="P93:P94"/>
    <mergeCell ref="Q93:Q94"/>
    <mergeCell ref="R93:R94"/>
    <mergeCell ref="S93:S94"/>
    <mergeCell ref="H41:H42"/>
    <mergeCell ref="H43:H47"/>
    <mergeCell ref="H48:H50"/>
    <mergeCell ref="H51:H54"/>
    <mergeCell ref="H55:H57"/>
    <mergeCell ref="H58:H60"/>
    <mergeCell ref="H61:H63"/>
    <mergeCell ref="H64:H65"/>
    <mergeCell ref="H66:H68"/>
    <mergeCell ref="H69:H72"/>
    <mergeCell ref="H73:H75"/>
    <mergeCell ref="H76:H79"/>
    <mergeCell ref="H80:H83"/>
    <mergeCell ref="H84:H87"/>
    <mergeCell ref="H88:H89"/>
    <mergeCell ref="H90:H92"/>
    <mergeCell ref="H93:H94"/>
    <mergeCell ref="H95:H98"/>
    <mergeCell ref="H102:H104"/>
    <mergeCell ref="G102:G104"/>
    <mergeCell ref="F102:F104"/>
    <mergeCell ref="E102:E104"/>
    <mergeCell ref="D102:D104"/>
    <mergeCell ref="C102:C104"/>
    <mergeCell ref="B102:B104"/>
    <mergeCell ref="A102:A104"/>
    <mergeCell ref="S102:S104"/>
    <mergeCell ref="R102:R104"/>
    <mergeCell ref="Q102:Q104"/>
    <mergeCell ref="P102:P104"/>
    <mergeCell ref="O102:O104"/>
    <mergeCell ref="N102:N104"/>
    <mergeCell ref="M102:M104"/>
    <mergeCell ref="L102:L104"/>
  </mergeCells>
  <pageMargins left="0.7" right="0.7" top="0.49" bottom="0.53" header="0.3"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35" max="17" man="1"/>
    <brk id="72"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view="pageBreakPreview" topLeftCell="A46" zoomScale="80" zoomScaleNormal="100" zoomScaleSheetLayoutView="80" zoomScalePageLayoutView="82" workbookViewId="0">
      <selection activeCell="M52" sqref="M52:M56"/>
    </sheetView>
  </sheetViews>
  <sheetFormatPr defaultRowHeight="12.75" x14ac:dyDescent="0.2"/>
  <cols>
    <col min="1" max="1" width="11.28515625" style="2" customWidth="1"/>
    <col min="2" max="2" width="19.42578125" style="2" customWidth="1"/>
    <col min="3" max="3" width="38.85546875" style="22" customWidth="1"/>
    <col min="4" max="4" width="34" style="23" customWidth="1"/>
    <col min="5" max="5" width="22.5703125" style="2" customWidth="1"/>
    <col min="6" max="6" width="13.5703125" style="2" customWidth="1"/>
    <col min="7" max="7" width="14.140625" style="2" customWidth="1"/>
    <col min="8" max="8" width="17"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1.85546875" style="2" customWidth="1"/>
    <col min="19" max="19" width="16.140625" style="2" customWidth="1"/>
    <col min="20" max="20" width="24.140625" style="2" customWidth="1"/>
    <col min="21" max="21" width="14" style="2" bestFit="1" customWidth="1"/>
    <col min="22" max="257" width="8.85546875" style="2"/>
    <col min="258" max="258" width="11.28515625" style="2" customWidth="1"/>
    <col min="259" max="259" width="19.42578125" style="2" customWidth="1"/>
    <col min="260" max="260" width="38.85546875" style="2" customWidth="1"/>
    <col min="261" max="261" width="34"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1.85546875" style="2" customWidth="1"/>
    <col min="275" max="275" width="16.140625" style="2" customWidth="1"/>
    <col min="276" max="276" width="24.140625" style="2" customWidth="1"/>
    <col min="277" max="277" width="14" style="2" bestFit="1" customWidth="1"/>
    <col min="278" max="513" width="8.85546875" style="2"/>
    <col min="514" max="514" width="11.28515625" style="2" customWidth="1"/>
    <col min="515" max="515" width="19.42578125" style="2" customWidth="1"/>
    <col min="516" max="516" width="38.85546875" style="2" customWidth="1"/>
    <col min="517" max="517" width="34"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1.85546875" style="2" customWidth="1"/>
    <col min="531" max="531" width="16.140625" style="2" customWidth="1"/>
    <col min="532" max="532" width="24.140625" style="2" customWidth="1"/>
    <col min="533" max="533" width="14" style="2" bestFit="1" customWidth="1"/>
    <col min="534" max="769" width="8.85546875" style="2"/>
    <col min="770" max="770" width="11.28515625" style="2" customWidth="1"/>
    <col min="771" max="771" width="19.42578125" style="2" customWidth="1"/>
    <col min="772" max="772" width="38.85546875" style="2" customWidth="1"/>
    <col min="773" max="773" width="34"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1.85546875" style="2" customWidth="1"/>
    <col min="787" max="787" width="16.140625" style="2" customWidth="1"/>
    <col min="788" max="788" width="24.140625" style="2" customWidth="1"/>
    <col min="789" max="789" width="14" style="2" bestFit="1" customWidth="1"/>
    <col min="790" max="1025" width="8.85546875" style="2"/>
    <col min="1026" max="1026" width="11.28515625" style="2" customWidth="1"/>
    <col min="1027" max="1027" width="19.42578125" style="2" customWidth="1"/>
    <col min="1028" max="1028" width="38.85546875" style="2" customWidth="1"/>
    <col min="1029" max="1029" width="34"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1.85546875" style="2" customWidth="1"/>
    <col min="1043" max="1043" width="16.140625" style="2" customWidth="1"/>
    <col min="1044" max="1044" width="24.140625" style="2" customWidth="1"/>
    <col min="1045" max="1045" width="14" style="2" bestFit="1" customWidth="1"/>
    <col min="1046" max="1281" width="8.85546875" style="2"/>
    <col min="1282" max="1282" width="11.28515625" style="2" customWidth="1"/>
    <col min="1283" max="1283" width="19.42578125" style="2" customWidth="1"/>
    <col min="1284" max="1284" width="38.85546875" style="2" customWidth="1"/>
    <col min="1285" max="1285" width="34"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1.85546875" style="2" customWidth="1"/>
    <col min="1299" max="1299" width="16.140625" style="2" customWidth="1"/>
    <col min="1300" max="1300" width="24.140625" style="2" customWidth="1"/>
    <col min="1301" max="1301" width="14" style="2" bestFit="1" customWidth="1"/>
    <col min="1302" max="1537" width="8.85546875" style="2"/>
    <col min="1538" max="1538" width="11.28515625" style="2" customWidth="1"/>
    <col min="1539" max="1539" width="19.42578125" style="2" customWidth="1"/>
    <col min="1540" max="1540" width="38.85546875" style="2" customWidth="1"/>
    <col min="1541" max="1541" width="34"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1.85546875" style="2" customWidth="1"/>
    <col min="1555" max="1555" width="16.140625" style="2" customWidth="1"/>
    <col min="1556" max="1556" width="24.140625" style="2" customWidth="1"/>
    <col min="1557" max="1557" width="14" style="2" bestFit="1" customWidth="1"/>
    <col min="1558" max="1793" width="8.85546875" style="2"/>
    <col min="1794" max="1794" width="11.28515625" style="2" customWidth="1"/>
    <col min="1795" max="1795" width="19.42578125" style="2" customWidth="1"/>
    <col min="1796" max="1796" width="38.85546875" style="2" customWidth="1"/>
    <col min="1797" max="1797" width="34"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1.85546875" style="2" customWidth="1"/>
    <col min="1811" max="1811" width="16.140625" style="2" customWidth="1"/>
    <col min="1812" max="1812" width="24.140625" style="2" customWidth="1"/>
    <col min="1813" max="1813" width="14" style="2" bestFit="1" customWidth="1"/>
    <col min="1814" max="2049" width="8.85546875" style="2"/>
    <col min="2050" max="2050" width="11.28515625" style="2" customWidth="1"/>
    <col min="2051" max="2051" width="19.42578125" style="2" customWidth="1"/>
    <col min="2052" max="2052" width="38.85546875" style="2" customWidth="1"/>
    <col min="2053" max="2053" width="34"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1.85546875" style="2" customWidth="1"/>
    <col min="2067" max="2067" width="16.140625" style="2" customWidth="1"/>
    <col min="2068" max="2068" width="24.140625" style="2" customWidth="1"/>
    <col min="2069" max="2069" width="14" style="2" bestFit="1" customWidth="1"/>
    <col min="2070" max="2305" width="8.85546875" style="2"/>
    <col min="2306" max="2306" width="11.28515625" style="2" customWidth="1"/>
    <col min="2307" max="2307" width="19.42578125" style="2" customWidth="1"/>
    <col min="2308" max="2308" width="38.85546875" style="2" customWidth="1"/>
    <col min="2309" max="2309" width="34"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1.85546875" style="2" customWidth="1"/>
    <col min="2323" max="2323" width="16.140625" style="2" customWidth="1"/>
    <col min="2324" max="2324" width="24.140625" style="2" customWidth="1"/>
    <col min="2325" max="2325" width="14" style="2" bestFit="1" customWidth="1"/>
    <col min="2326" max="2561" width="8.85546875" style="2"/>
    <col min="2562" max="2562" width="11.28515625" style="2" customWidth="1"/>
    <col min="2563" max="2563" width="19.42578125" style="2" customWidth="1"/>
    <col min="2564" max="2564" width="38.85546875" style="2" customWidth="1"/>
    <col min="2565" max="2565" width="34"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1.85546875" style="2" customWidth="1"/>
    <col min="2579" max="2579" width="16.140625" style="2" customWidth="1"/>
    <col min="2580" max="2580" width="24.140625" style="2" customWidth="1"/>
    <col min="2581" max="2581" width="14" style="2" bestFit="1" customWidth="1"/>
    <col min="2582" max="2817" width="8.85546875" style="2"/>
    <col min="2818" max="2818" width="11.28515625" style="2" customWidth="1"/>
    <col min="2819" max="2819" width="19.42578125" style="2" customWidth="1"/>
    <col min="2820" max="2820" width="38.85546875" style="2" customWidth="1"/>
    <col min="2821" max="2821" width="34"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1.85546875" style="2" customWidth="1"/>
    <col min="2835" max="2835" width="16.140625" style="2" customWidth="1"/>
    <col min="2836" max="2836" width="24.140625" style="2" customWidth="1"/>
    <col min="2837" max="2837" width="14" style="2" bestFit="1" customWidth="1"/>
    <col min="2838" max="3073" width="8.85546875" style="2"/>
    <col min="3074" max="3074" width="11.28515625" style="2" customWidth="1"/>
    <col min="3075" max="3075" width="19.42578125" style="2" customWidth="1"/>
    <col min="3076" max="3076" width="38.85546875" style="2" customWidth="1"/>
    <col min="3077" max="3077" width="34"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1.85546875" style="2" customWidth="1"/>
    <col min="3091" max="3091" width="16.140625" style="2" customWidth="1"/>
    <col min="3092" max="3092" width="24.140625" style="2" customWidth="1"/>
    <col min="3093" max="3093" width="14" style="2" bestFit="1" customWidth="1"/>
    <col min="3094" max="3329" width="8.85546875" style="2"/>
    <col min="3330" max="3330" width="11.28515625" style="2" customWidth="1"/>
    <col min="3331" max="3331" width="19.42578125" style="2" customWidth="1"/>
    <col min="3332" max="3332" width="38.85546875" style="2" customWidth="1"/>
    <col min="3333" max="3333" width="34"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1.85546875" style="2" customWidth="1"/>
    <col min="3347" max="3347" width="16.140625" style="2" customWidth="1"/>
    <col min="3348" max="3348" width="24.140625" style="2" customWidth="1"/>
    <col min="3349" max="3349" width="14" style="2" bestFit="1" customWidth="1"/>
    <col min="3350" max="3585" width="8.85546875" style="2"/>
    <col min="3586" max="3586" width="11.28515625" style="2" customWidth="1"/>
    <col min="3587" max="3587" width="19.42578125" style="2" customWidth="1"/>
    <col min="3588" max="3588" width="38.85546875" style="2" customWidth="1"/>
    <col min="3589" max="3589" width="34"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1.85546875" style="2" customWidth="1"/>
    <col min="3603" max="3603" width="16.140625" style="2" customWidth="1"/>
    <col min="3604" max="3604" width="24.140625" style="2" customWidth="1"/>
    <col min="3605" max="3605" width="14" style="2" bestFit="1" customWidth="1"/>
    <col min="3606" max="3841" width="8.85546875" style="2"/>
    <col min="3842" max="3842" width="11.28515625" style="2" customWidth="1"/>
    <col min="3843" max="3843" width="19.42578125" style="2" customWidth="1"/>
    <col min="3844" max="3844" width="38.85546875" style="2" customWidth="1"/>
    <col min="3845" max="3845" width="34"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1.85546875" style="2" customWidth="1"/>
    <col min="3859" max="3859" width="16.140625" style="2" customWidth="1"/>
    <col min="3860" max="3860" width="24.140625" style="2" customWidth="1"/>
    <col min="3861" max="3861" width="14" style="2" bestFit="1" customWidth="1"/>
    <col min="3862" max="4097" width="8.85546875" style="2"/>
    <col min="4098" max="4098" width="11.28515625" style="2" customWidth="1"/>
    <col min="4099" max="4099" width="19.42578125" style="2" customWidth="1"/>
    <col min="4100" max="4100" width="38.85546875" style="2" customWidth="1"/>
    <col min="4101" max="4101" width="34"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1.85546875" style="2" customWidth="1"/>
    <col min="4115" max="4115" width="16.140625" style="2" customWidth="1"/>
    <col min="4116" max="4116" width="24.140625" style="2" customWidth="1"/>
    <col min="4117" max="4117" width="14" style="2" bestFit="1" customWidth="1"/>
    <col min="4118" max="4353" width="8.85546875" style="2"/>
    <col min="4354" max="4354" width="11.28515625" style="2" customWidth="1"/>
    <col min="4355" max="4355" width="19.42578125" style="2" customWidth="1"/>
    <col min="4356" max="4356" width="38.85546875" style="2" customWidth="1"/>
    <col min="4357" max="4357" width="34"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1.85546875" style="2" customWidth="1"/>
    <col min="4371" max="4371" width="16.140625" style="2" customWidth="1"/>
    <col min="4372" max="4372" width="24.140625" style="2" customWidth="1"/>
    <col min="4373" max="4373" width="14" style="2" bestFit="1" customWidth="1"/>
    <col min="4374" max="4609" width="8.85546875" style="2"/>
    <col min="4610" max="4610" width="11.28515625" style="2" customWidth="1"/>
    <col min="4611" max="4611" width="19.42578125" style="2" customWidth="1"/>
    <col min="4612" max="4612" width="38.85546875" style="2" customWidth="1"/>
    <col min="4613" max="4613" width="34"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1.85546875" style="2" customWidth="1"/>
    <col min="4627" max="4627" width="16.140625" style="2" customWidth="1"/>
    <col min="4628" max="4628" width="24.140625" style="2" customWidth="1"/>
    <col min="4629" max="4629" width="14" style="2" bestFit="1" customWidth="1"/>
    <col min="4630" max="4865" width="8.85546875" style="2"/>
    <col min="4866" max="4866" width="11.28515625" style="2" customWidth="1"/>
    <col min="4867" max="4867" width="19.42578125" style="2" customWidth="1"/>
    <col min="4868" max="4868" width="38.85546875" style="2" customWidth="1"/>
    <col min="4869" max="4869" width="34"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1.85546875" style="2" customWidth="1"/>
    <col min="4883" max="4883" width="16.140625" style="2" customWidth="1"/>
    <col min="4884" max="4884" width="24.140625" style="2" customWidth="1"/>
    <col min="4885" max="4885" width="14" style="2" bestFit="1" customWidth="1"/>
    <col min="4886" max="5121" width="8.85546875" style="2"/>
    <col min="5122" max="5122" width="11.28515625" style="2" customWidth="1"/>
    <col min="5123" max="5123" width="19.42578125" style="2" customWidth="1"/>
    <col min="5124" max="5124" width="38.85546875" style="2" customWidth="1"/>
    <col min="5125" max="5125" width="34"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1.85546875" style="2" customWidth="1"/>
    <col min="5139" max="5139" width="16.140625" style="2" customWidth="1"/>
    <col min="5140" max="5140" width="24.140625" style="2" customWidth="1"/>
    <col min="5141" max="5141" width="14" style="2" bestFit="1" customWidth="1"/>
    <col min="5142" max="5377" width="8.85546875" style="2"/>
    <col min="5378" max="5378" width="11.28515625" style="2" customWidth="1"/>
    <col min="5379" max="5379" width="19.42578125" style="2" customWidth="1"/>
    <col min="5380" max="5380" width="38.85546875" style="2" customWidth="1"/>
    <col min="5381" max="5381" width="34"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1.85546875" style="2" customWidth="1"/>
    <col min="5395" max="5395" width="16.140625" style="2" customWidth="1"/>
    <col min="5396" max="5396" width="24.140625" style="2" customWidth="1"/>
    <col min="5397" max="5397" width="14" style="2" bestFit="1" customWidth="1"/>
    <col min="5398" max="5633" width="8.85546875" style="2"/>
    <col min="5634" max="5634" width="11.28515625" style="2" customWidth="1"/>
    <col min="5635" max="5635" width="19.42578125" style="2" customWidth="1"/>
    <col min="5636" max="5636" width="38.85546875" style="2" customWidth="1"/>
    <col min="5637" max="5637" width="34"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1.85546875" style="2" customWidth="1"/>
    <col min="5651" max="5651" width="16.140625" style="2" customWidth="1"/>
    <col min="5652" max="5652" width="24.140625" style="2" customWidth="1"/>
    <col min="5653" max="5653" width="14" style="2" bestFit="1" customWidth="1"/>
    <col min="5654" max="5889" width="8.85546875" style="2"/>
    <col min="5890" max="5890" width="11.28515625" style="2" customWidth="1"/>
    <col min="5891" max="5891" width="19.42578125" style="2" customWidth="1"/>
    <col min="5892" max="5892" width="38.85546875" style="2" customWidth="1"/>
    <col min="5893" max="5893" width="34"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1.85546875" style="2" customWidth="1"/>
    <col min="5907" max="5907" width="16.140625" style="2" customWidth="1"/>
    <col min="5908" max="5908" width="24.140625" style="2" customWidth="1"/>
    <col min="5909" max="5909" width="14" style="2" bestFit="1" customWidth="1"/>
    <col min="5910" max="6145" width="8.85546875" style="2"/>
    <col min="6146" max="6146" width="11.28515625" style="2" customWidth="1"/>
    <col min="6147" max="6147" width="19.42578125" style="2" customWidth="1"/>
    <col min="6148" max="6148" width="38.85546875" style="2" customWidth="1"/>
    <col min="6149" max="6149" width="34"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1.85546875" style="2" customWidth="1"/>
    <col min="6163" max="6163" width="16.140625" style="2" customWidth="1"/>
    <col min="6164" max="6164" width="24.140625" style="2" customWidth="1"/>
    <col min="6165" max="6165" width="14" style="2" bestFit="1" customWidth="1"/>
    <col min="6166" max="6401" width="8.85546875" style="2"/>
    <col min="6402" max="6402" width="11.28515625" style="2" customWidth="1"/>
    <col min="6403" max="6403" width="19.42578125" style="2" customWidth="1"/>
    <col min="6404" max="6404" width="38.85546875" style="2" customWidth="1"/>
    <col min="6405" max="6405" width="34"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1.85546875" style="2" customWidth="1"/>
    <col min="6419" max="6419" width="16.140625" style="2" customWidth="1"/>
    <col min="6420" max="6420" width="24.140625" style="2" customWidth="1"/>
    <col min="6421" max="6421" width="14" style="2" bestFit="1" customWidth="1"/>
    <col min="6422" max="6657" width="8.85546875" style="2"/>
    <col min="6658" max="6658" width="11.28515625" style="2" customWidth="1"/>
    <col min="6659" max="6659" width="19.42578125" style="2" customWidth="1"/>
    <col min="6660" max="6660" width="38.85546875" style="2" customWidth="1"/>
    <col min="6661" max="6661" width="34"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1.85546875" style="2" customWidth="1"/>
    <col min="6675" max="6675" width="16.140625" style="2" customWidth="1"/>
    <col min="6676" max="6676" width="24.140625" style="2" customWidth="1"/>
    <col min="6677" max="6677" width="14" style="2" bestFit="1" customWidth="1"/>
    <col min="6678" max="6913" width="8.85546875" style="2"/>
    <col min="6914" max="6914" width="11.28515625" style="2" customWidth="1"/>
    <col min="6915" max="6915" width="19.42578125" style="2" customWidth="1"/>
    <col min="6916" max="6916" width="38.85546875" style="2" customWidth="1"/>
    <col min="6917" max="6917" width="34"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1.85546875" style="2" customWidth="1"/>
    <col min="6931" max="6931" width="16.140625" style="2" customWidth="1"/>
    <col min="6932" max="6932" width="24.140625" style="2" customWidth="1"/>
    <col min="6933" max="6933" width="14" style="2" bestFit="1" customWidth="1"/>
    <col min="6934" max="7169" width="8.85546875" style="2"/>
    <col min="7170" max="7170" width="11.28515625" style="2" customWidth="1"/>
    <col min="7171" max="7171" width="19.42578125" style="2" customWidth="1"/>
    <col min="7172" max="7172" width="38.85546875" style="2" customWidth="1"/>
    <col min="7173" max="7173" width="34"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1.85546875" style="2" customWidth="1"/>
    <col min="7187" max="7187" width="16.140625" style="2" customWidth="1"/>
    <col min="7188" max="7188" width="24.140625" style="2" customWidth="1"/>
    <col min="7189" max="7189" width="14" style="2" bestFit="1" customWidth="1"/>
    <col min="7190" max="7425" width="8.85546875" style="2"/>
    <col min="7426" max="7426" width="11.28515625" style="2" customWidth="1"/>
    <col min="7427" max="7427" width="19.42578125" style="2" customWidth="1"/>
    <col min="7428" max="7428" width="38.85546875" style="2" customWidth="1"/>
    <col min="7429" max="7429" width="34"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1.85546875" style="2" customWidth="1"/>
    <col min="7443" max="7443" width="16.140625" style="2" customWidth="1"/>
    <col min="7444" max="7444" width="24.140625" style="2" customWidth="1"/>
    <col min="7445" max="7445" width="14" style="2" bestFit="1" customWidth="1"/>
    <col min="7446" max="7681" width="8.85546875" style="2"/>
    <col min="7682" max="7682" width="11.28515625" style="2" customWidth="1"/>
    <col min="7683" max="7683" width="19.42578125" style="2" customWidth="1"/>
    <col min="7684" max="7684" width="38.85546875" style="2" customWidth="1"/>
    <col min="7685" max="7685" width="34"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1.85546875" style="2" customWidth="1"/>
    <col min="7699" max="7699" width="16.140625" style="2" customWidth="1"/>
    <col min="7700" max="7700" width="24.140625" style="2" customWidth="1"/>
    <col min="7701" max="7701" width="14" style="2" bestFit="1" customWidth="1"/>
    <col min="7702" max="7937" width="8.85546875" style="2"/>
    <col min="7938" max="7938" width="11.28515625" style="2" customWidth="1"/>
    <col min="7939" max="7939" width="19.42578125" style="2" customWidth="1"/>
    <col min="7940" max="7940" width="38.85546875" style="2" customWidth="1"/>
    <col min="7941" max="7941" width="34"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1.85546875" style="2" customWidth="1"/>
    <col min="7955" max="7955" width="16.140625" style="2" customWidth="1"/>
    <col min="7956" max="7956" width="24.140625" style="2" customWidth="1"/>
    <col min="7957" max="7957" width="14" style="2" bestFit="1" customWidth="1"/>
    <col min="7958" max="8193" width="8.85546875" style="2"/>
    <col min="8194" max="8194" width="11.28515625" style="2" customWidth="1"/>
    <col min="8195" max="8195" width="19.42578125" style="2" customWidth="1"/>
    <col min="8196" max="8196" width="38.85546875" style="2" customWidth="1"/>
    <col min="8197" max="8197" width="34"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1.85546875" style="2" customWidth="1"/>
    <col min="8211" max="8211" width="16.140625" style="2" customWidth="1"/>
    <col min="8212" max="8212" width="24.140625" style="2" customWidth="1"/>
    <col min="8213" max="8213" width="14" style="2" bestFit="1" customWidth="1"/>
    <col min="8214" max="8449" width="8.85546875" style="2"/>
    <col min="8450" max="8450" width="11.28515625" style="2" customWidth="1"/>
    <col min="8451" max="8451" width="19.42578125" style="2" customWidth="1"/>
    <col min="8452" max="8452" width="38.85546875" style="2" customWidth="1"/>
    <col min="8453" max="8453" width="34"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1.85546875" style="2" customWidth="1"/>
    <col min="8467" max="8467" width="16.140625" style="2" customWidth="1"/>
    <col min="8468" max="8468" width="24.140625" style="2" customWidth="1"/>
    <col min="8469" max="8469" width="14" style="2" bestFit="1" customWidth="1"/>
    <col min="8470" max="8705" width="8.85546875" style="2"/>
    <col min="8706" max="8706" width="11.28515625" style="2" customWidth="1"/>
    <col min="8707" max="8707" width="19.42578125" style="2" customWidth="1"/>
    <col min="8708" max="8708" width="38.85546875" style="2" customWidth="1"/>
    <col min="8709" max="8709" width="34"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1.85546875" style="2" customWidth="1"/>
    <col min="8723" max="8723" width="16.140625" style="2" customWidth="1"/>
    <col min="8724" max="8724" width="24.140625" style="2" customWidth="1"/>
    <col min="8725" max="8725" width="14" style="2" bestFit="1" customWidth="1"/>
    <col min="8726" max="8961" width="8.85546875" style="2"/>
    <col min="8962" max="8962" width="11.28515625" style="2" customWidth="1"/>
    <col min="8963" max="8963" width="19.42578125" style="2" customWidth="1"/>
    <col min="8964" max="8964" width="38.85546875" style="2" customWidth="1"/>
    <col min="8965" max="8965" width="34"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1.85546875" style="2" customWidth="1"/>
    <col min="8979" max="8979" width="16.140625" style="2" customWidth="1"/>
    <col min="8980" max="8980" width="24.140625" style="2" customWidth="1"/>
    <col min="8981" max="8981" width="14" style="2" bestFit="1" customWidth="1"/>
    <col min="8982" max="9217" width="8.85546875" style="2"/>
    <col min="9218" max="9218" width="11.28515625" style="2" customWidth="1"/>
    <col min="9219" max="9219" width="19.42578125" style="2" customWidth="1"/>
    <col min="9220" max="9220" width="38.85546875" style="2" customWidth="1"/>
    <col min="9221" max="9221" width="34"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1.85546875" style="2" customWidth="1"/>
    <col min="9235" max="9235" width="16.140625" style="2" customWidth="1"/>
    <col min="9236" max="9236" width="24.140625" style="2" customWidth="1"/>
    <col min="9237" max="9237" width="14" style="2" bestFit="1" customWidth="1"/>
    <col min="9238" max="9473" width="8.85546875" style="2"/>
    <col min="9474" max="9474" width="11.28515625" style="2" customWidth="1"/>
    <col min="9475" max="9475" width="19.42578125" style="2" customWidth="1"/>
    <col min="9476" max="9476" width="38.85546875" style="2" customWidth="1"/>
    <col min="9477" max="9477" width="34"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1.85546875" style="2" customWidth="1"/>
    <col min="9491" max="9491" width="16.140625" style="2" customWidth="1"/>
    <col min="9492" max="9492" width="24.140625" style="2" customWidth="1"/>
    <col min="9493" max="9493" width="14" style="2" bestFit="1" customWidth="1"/>
    <col min="9494" max="9729" width="8.85546875" style="2"/>
    <col min="9730" max="9730" width="11.28515625" style="2" customWidth="1"/>
    <col min="9731" max="9731" width="19.42578125" style="2" customWidth="1"/>
    <col min="9732" max="9732" width="38.85546875" style="2" customWidth="1"/>
    <col min="9733" max="9733" width="34"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1.85546875" style="2" customWidth="1"/>
    <col min="9747" max="9747" width="16.140625" style="2" customWidth="1"/>
    <col min="9748" max="9748" width="24.140625" style="2" customWidth="1"/>
    <col min="9749" max="9749" width="14" style="2" bestFit="1" customWidth="1"/>
    <col min="9750" max="9985" width="8.85546875" style="2"/>
    <col min="9986" max="9986" width="11.28515625" style="2" customWidth="1"/>
    <col min="9987" max="9987" width="19.42578125" style="2" customWidth="1"/>
    <col min="9988" max="9988" width="38.85546875" style="2" customWidth="1"/>
    <col min="9989" max="9989" width="34"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1.85546875" style="2" customWidth="1"/>
    <col min="10003" max="10003" width="16.140625" style="2" customWidth="1"/>
    <col min="10004" max="10004" width="24.140625" style="2" customWidth="1"/>
    <col min="10005" max="10005" width="14" style="2" bestFit="1" customWidth="1"/>
    <col min="10006" max="10241" width="8.85546875" style="2"/>
    <col min="10242" max="10242" width="11.28515625" style="2" customWidth="1"/>
    <col min="10243" max="10243" width="19.42578125" style="2" customWidth="1"/>
    <col min="10244" max="10244" width="38.85546875" style="2" customWidth="1"/>
    <col min="10245" max="10245" width="34"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1.85546875" style="2" customWidth="1"/>
    <col min="10259" max="10259" width="16.140625" style="2" customWidth="1"/>
    <col min="10260" max="10260" width="24.140625" style="2" customWidth="1"/>
    <col min="10261" max="10261" width="14" style="2" bestFit="1" customWidth="1"/>
    <col min="10262" max="10497" width="8.85546875" style="2"/>
    <col min="10498" max="10498" width="11.28515625" style="2" customWidth="1"/>
    <col min="10499" max="10499" width="19.42578125" style="2" customWidth="1"/>
    <col min="10500" max="10500" width="38.85546875" style="2" customWidth="1"/>
    <col min="10501" max="10501" width="34"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1.85546875" style="2" customWidth="1"/>
    <col min="10515" max="10515" width="16.140625" style="2" customWidth="1"/>
    <col min="10516" max="10516" width="24.140625" style="2" customWidth="1"/>
    <col min="10517" max="10517" width="14" style="2" bestFit="1" customWidth="1"/>
    <col min="10518" max="10753" width="8.85546875" style="2"/>
    <col min="10754" max="10754" width="11.28515625" style="2" customWidth="1"/>
    <col min="10755" max="10755" width="19.42578125" style="2" customWidth="1"/>
    <col min="10756" max="10756" width="38.85546875" style="2" customWidth="1"/>
    <col min="10757" max="10757" width="34"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1.85546875" style="2" customWidth="1"/>
    <col min="10771" max="10771" width="16.140625" style="2" customWidth="1"/>
    <col min="10772" max="10772" width="24.140625" style="2" customWidth="1"/>
    <col min="10773" max="10773" width="14" style="2" bestFit="1" customWidth="1"/>
    <col min="10774" max="11009" width="8.85546875" style="2"/>
    <col min="11010" max="11010" width="11.28515625" style="2" customWidth="1"/>
    <col min="11011" max="11011" width="19.42578125" style="2" customWidth="1"/>
    <col min="11012" max="11012" width="38.85546875" style="2" customWidth="1"/>
    <col min="11013" max="11013" width="34"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1.85546875" style="2" customWidth="1"/>
    <col min="11027" max="11027" width="16.140625" style="2" customWidth="1"/>
    <col min="11028" max="11028" width="24.140625" style="2" customWidth="1"/>
    <col min="11029" max="11029" width="14" style="2" bestFit="1" customWidth="1"/>
    <col min="11030" max="11265" width="8.85546875" style="2"/>
    <col min="11266" max="11266" width="11.28515625" style="2" customWidth="1"/>
    <col min="11267" max="11267" width="19.42578125" style="2" customWidth="1"/>
    <col min="11268" max="11268" width="38.85546875" style="2" customWidth="1"/>
    <col min="11269" max="11269" width="34"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1.85546875" style="2" customWidth="1"/>
    <col min="11283" max="11283" width="16.140625" style="2" customWidth="1"/>
    <col min="11284" max="11284" width="24.140625" style="2" customWidth="1"/>
    <col min="11285" max="11285" width="14" style="2" bestFit="1" customWidth="1"/>
    <col min="11286" max="11521" width="8.85546875" style="2"/>
    <col min="11522" max="11522" width="11.28515625" style="2" customWidth="1"/>
    <col min="11523" max="11523" width="19.42578125" style="2" customWidth="1"/>
    <col min="11524" max="11524" width="38.85546875" style="2" customWidth="1"/>
    <col min="11525" max="11525" width="34"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1.85546875" style="2" customWidth="1"/>
    <col min="11539" max="11539" width="16.140625" style="2" customWidth="1"/>
    <col min="11540" max="11540" width="24.140625" style="2" customWidth="1"/>
    <col min="11541" max="11541" width="14" style="2" bestFit="1" customWidth="1"/>
    <col min="11542" max="11777" width="8.85546875" style="2"/>
    <col min="11778" max="11778" width="11.28515625" style="2" customWidth="1"/>
    <col min="11779" max="11779" width="19.42578125" style="2" customWidth="1"/>
    <col min="11780" max="11780" width="38.85546875" style="2" customWidth="1"/>
    <col min="11781" max="11781" width="34"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1.85546875" style="2" customWidth="1"/>
    <col min="11795" max="11795" width="16.140625" style="2" customWidth="1"/>
    <col min="11796" max="11796" width="24.140625" style="2" customWidth="1"/>
    <col min="11797" max="11797" width="14" style="2" bestFit="1" customWidth="1"/>
    <col min="11798" max="12033" width="8.85546875" style="2"/>
    <col min="12034" max="12034" width="11.28515625" style="2" customWidth="1"/>
    <col min="12035" max="12035" width="19.42578125" style="2" customWidth="1"/>
    <col min="12036" max="12036" width="38.85546875" style="2" customWidth="1"/>
    <col min="12037" max="12037" width="34"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1.85546875" style="2" customWidth="1"/>
    <col min="12051" max="12051" width="16.140625" style="2" customWidth="1"/>
    <col min="12052" max="12052" width="24.140625" style="2" customWidth="1"/>
    <col min="12053" max="12053" width="14" style="2" bestFit="1" customWidth="1"/>
    <col min="12054" max="12289" width="8.85546875" style="2"/>
    <col min="12290" max="12290" width="11.28515625" style="2" customWidth="1"/>
    <col min="12291" max="12291" width="19.42578125" style="2" customWidth="1"/>
    <col min="12292" max="12292" width="38.85546875" style="2" customWidth="1"/>
    <col min="12293" max="12293" width="34"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1.85546875" style="2" customWidth="1"/>
    <col min="12307" max="12307" width="16.140625" style="2" customWidth="1"/>
    <col min="12308" max="12308" width="24.140625" style="2" customWidth="1"/>
    <col min="12309" max="12309" width="14" style="2" bestFit="1" customWidth="1"/>
    <col min="12310" max="12545" width="8.85546875" style="2"/>
    <col min="12546" max="12546" width="11.28515625" style="2" customWidth="1"/>
    <col min="12547" max="12547" width="19.42578125" style="2" customWidth="1"/>
    <col min="12548" max="12548" width="38.85546875" style="2" customWidth="1"/>
    <col min="12549" max="12549" width="34"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1.85546875" style="2" customWidth="1"/>
    <col min="12563" max="12563" width="16.140625" style="2" customWidth="1"/>
    <col min="12564" max="12564" width="24.140625" style="2" customWidth="1"/>
    <col min="12565" max="12565" width="14" style="2" bestFit="1" customWidth="1"/>
    <col min="12566" max="12801" width="8.85546875" style="2"/>
    <col min="12802" max="12802" width="11.28515625" style="2" customWidth="1"/>
    <col min="12803" max="12803" width="19.42578125" style="2" customWidth="1"/>
    <col min="12804" max="12804" width="38.85546875" style="2" customWidth="1"/>
    <col min="12805" max="12805" width="34"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1.85546875" style="2" customWidth="1"/>
    <col min="12819" max="12819" width="16.140625" style="2" customWidth="1"/>
    <col min="12820" max="12820" width="24.140625" style="2" customWidth="1"/>
    <col min="12821" max="12821" width="14" style="2" bestFit="1" customWidth="1"/>
    <col min="12822" max="13057" width="8.85546875" style="2"/>
    <col min="13058" max="13058" width="11.28515625" style="2" customWidth="1"/>
    <col min="13059" max="13059" width="19.42578125" style="2" customWidth="1"/>
    <col min="13060" max="13060" width="38.85546875" style="2" customWidth="1"/>
    <col min="13061" max="13061" width="34"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1.85546875" style="2" customWidth="1"/>
    <col min="13075" max="13075" width="16.140625" style="2" customWidth="1"/>
    <col min="13076" max="13076" width="24.140625" style="2" customWidth="1"/>
    <col min="13077" max="13077" width="14" style="2" bestFit="1" customWidth="1"/>
    <col min="13078" max="13313" width="8.85546875" style="2"/>
    <col min="13314" max="13314" width="11.28515625" style="2" customWidth="1"/>
    <col min="13315" max="13315" width="19.42578125" style="2" customWidth="1"/>
    <col min="13316" max="13316" width="38.85546875" style="2" customWidth="1"/>
    <col min="13317" max="13317" width="34"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1.85546875" style="2" customWidth="1"/>
    <col min="13331" max="13331" width="16.140625" style="2" customWidth="1"/>
    <col min="13332" max="13332" width="24.140625" style="2" customWidth="1"/>
    <col min="13333" max="13333" width="14" style="2" bestFit="1" customWidth="1"/>
    <col min="13334" max="13569" width="8.85546875" style="2"/>
    <col min="13570" max="13570" width="11.28515625" style="2" customWidth="1"/>
    <col min="13571" max="13571" width="19.42578125" style="2" customWidth="1"/>
    <col min="13572" max="13572" width="38.85546875" style="2" customWidth="1"/>
    <col min="13573" max="13573" width="34"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1.85546875" style="2" customWidth="1"/>
    <col min="13587" max="13587" width="16.140625" style="2" customWidth="1"/>
    <col min="13588" max="13588" width="24.140625" style="2" customWidth="1"/>
    <col min="13589" max="13589" width="14" style="2" bestFit="1" customWidth="1"/>
    <col min="13590" max="13825" width="8.85546875" style="2"/>
    <col min="13826" max="13826" width="11.28515625" style="2" customWidth="1"/>
    <col min="13827" max="13827" width="19.42578125" style="2" customWidth="1"/>
    <col min="13828" max="13828" width="38.85546875" style="2" customWidth="1"/>
    <col min="13829" max="13829" width="34"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1.85546875" style="2" customWidth="1"/>
    <col min="13843" max="13843" width="16.140625" style="2" customWidth="1"/>
    <col min="13844" max="13844" width="24.140625" style="2" customWidth="1"/>
    <col min="13845" max="13845" width="14" style="2" bestFit="1" customWidth="1"/>
    <col min="13846" max="14081" width="8.85546875" style="2"/>
    <col min="14082" max="14082" width="11.28515625" style="2" customWidth="1"/>
    <col min="14083" max="14083" width="19.42578125" style="2" customWidth="1"/>
    <col min="14084" max="14084" width="38.85546875" style="2" customWidth="1"/>
    <col min="14085" max="14085" width="34"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1.85546875" style="2" customWidth="1"/>
    <col min="14099" max="14099" width="16.140625" style="2" customWidth="1"/>
    <col min="14100" max="14100" width="24.140625" style="2" customWidth="1"/>
    <col min="14101" max="14101" width="14" style="2" bestFit="1" customWidth="1"/>
    <col min="14102" max="14337" width="8.85546875" style="2"/>
    <col min="14338" max="14338" width="11.28515625" style="2" customWidth="1"/>
    <col min="14339" max="14339" width="19.42578125" style="2" customWidth="1"/>
    <col min="14340" max="14340" width="38.85546875" style="2" customWidth="1"/>
    <col min="14341" max="14341" width="34"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1.85546875" style="2" customWidth="1"/>
    <col min="14355" max="14355" width="16.140625" style="2" customWidth="1"/>
    <col min="14356" max="14356" width="24.140625" style="2" customWidth="1"/>
    <col min="14357" max="14357" width="14" style="2" bestFit="1" customWidth="1"/>
    <col min="14358" max="14593" width="8.85546875" style="2"/>
    <col min="14594" max="14594" width="11.28515625" style="2" customWidth="1"/>
    <col min="14595" max="14595" width="19.42578125" style="2" customWidth="1"/>
    <col min="14596" max="14596" width="38.85546875" style="2" customWidth="1"/>
    <col min="14597" max="14597" width="34"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1.85546875" style="2" customWidth="1"/>
    <col min="14611" max="14611" width="16.140625" style="2" customWidth="1"/>
    <col min="14612" max="14612" width="24.140625" style="2" customWidth="1"/>
    <col min="14613" max="14613" width="14" style="2" bestFit="1" customWidth="1"/>
    <col min="14614" max="14849" width="8.85546875" style="2"/>
    <col min="14850" max="14850" width="11.28515625" style="2" customWidth="1"/>
    <col min="14851" max="14851" width="19.42578125" style="2" customWidth="1"/>
    <col min="14852" max="14852" width="38.85546875" style="2" customWidth="1"/>
    <col min="14853" max="14853" width="34"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1.85546875" style="2" customWidth="1"/>
    <col min="14867" max="14867" width="16.140625" style="2" customWidth="1"/>
    <col min="14868" max="14868" width="24.140625" style="2" customWidth="1"/>
    <col min="14869" max="14869" width="14" style="2" bestFit="1" customWidth="1"/>
    <col min="14870" max="15105" width="8.85546875" style="2"/>
    <col min="15106" max="15106" width="11.28515625" style="2" customWidth="1"/>
    <col min="15107" max="15107" width="19.42578125" style="2" customWidth="1"/>
    <col min="15108" max="15108" width="38.85546875" style="2" customWidth="1"/>
    <col min="15109" max="15109" width="34"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1.85546875" style="2" customWidth="1"/>
    <col min="15123" max="15123" width="16.140625" style="2" customWidth="1"/>
    <col min="15124" max="15124" width="24.140625" style="2" customWidth="1"/>
    <col min="15125" max="15125" width="14" style="2" bestFit="1" customWidth="1"/>
    <col min="15126" max="15361" width="8.85546875" style="2"/>
    <col min="15362" max="15362" width="11.28515625" style="2" customWidth="1"/>
    <col min="15363" max="15363" width="19.42578125" style="2" customWidth="1"/>
    <col min="15364" max="15364" width="38.85546875" style="2" customWidth="1"/>
    <col min="15365" max="15365" width="34"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1.85546875" style="2" customWidth="1"/>
    <col min="15379" max="15379" width="16.140625" style="2" customWidth="1"/>
    <col min="15380" max="15380" width="24.140625" style="2" customWidth="1"/>
    <col min="15381" max="15381" width="14" style="2" bestFit="1" customWidth="1"/>
    <col min="15382" max="15617" width="8.85546875" style="2"/>
    <col min="15618" max="15618" width="11.28515625" style="2" customWidth="1"/>
    <col min="15619" max="15619" width="19.42578125" style="2" customWidth="1"/>
    <col min="15620" max="15620" width="38.85546875" style="2" customWidth="1"/>
    <col min="15621" max="15621" width="34"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1.85546875" style="2" customWidth="1"/>
    <col min="15635" max="15635" width="16.140625" style="2" customWidth="1"/>
    <col min="15636" max="15636" width="24.140625" style="2" customWidth="1"/>
    <col min="15637" max="15637" width="14" style="2" bestFit="1" customWidth="1"/>
    <col min="15638" max="15873" width="8.85546875" style="2"/>
    <col min="15874" max="15874" width="11.28515625" style="2" customWidth="1"/>
    <col min="15875" max="15875" width="19.42578125" style="2" customWidth="1"/>
    <col min="15876" max="15876" width="38.85546875" style="2" customWidth="1"/>
    <col min="15877" max="15877" width="34"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1.85546875" style="2" customWidth="1"/>
    <col min="15891" max="15891" width="16.140625" style="2" customWidth="1"/>
    <col min="15892" max="15892" width="24.140625" style="2" customWidth="1"/>
    <col min="15893" max="15893" width="14" style="2" bestFit="1" customWidth="1"/>
    <col min="15894" max="16129" width="8.85546875" style="2"/>
    <col min="16130" max="16130" width="11.28515625" style="2" customWidth="1"/>
    <col min="16131" max="16131" width="19.42578125" style="2" customWidth="1"/>
    <col min="16132" max="16132" width="38.85546875" style="2" customWidth="1"/>
    <col min="16133" max="16133" width="34"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1.85546875" style="2" customWidth="1"/>
    <col min="16147" max="16147" width="16.140625" style="2" customWidth="1"/>
    <col min="16148" max="16148" width="24.140625" style="2" customWidth="1"/>
    <col min="16149" max="16149" width="14" style="2" bestFit="1" customWidth="1"/>
    <col min="16150" max="16384" width="8.85546875" style="2"/>
  </cols>
  <sheetData>
    <row r="1" spans="1:19" ht="36.75" customHeight="1" x14ac:dyDescent="0.2">
      <c r="A1" s="185" t="s">
        <v>0</v>
      </c>
      <c r="B1" s="187" t="s">
        <v>1</v>
      </c>
      <c r="C1" s="132" t="s">
        <v>2</v>
      </c>
      <c r="D1" s="132" t="s">
        <v>3</v>
      </c>
      <c r="E1" s="132" t="s">
        <v>4</v>
      </c>
      <c r="F1" s="132" t="s">
        <v>5</v>
      </c>
      <c r="G1" s="132" t="s">
        <v>6</v>
      </c>
      <c r="H1" s="132" t="s">
        <v>626</v>
      </c>
      <c r="I1" s="132" t="s">
        <v>7</v>
      </c>
      <c r="J1" s="187" t="s">
        <v>8</v>
      </c>
      <c r="K1" s="187" t="s">
        <v>9</v>
      </c>
      <c r="L1" s="187" t="s">
        <v>10</v>
      </c>
      <c r="M1" s="182" t="s">
        <v>11</v>
      </c>
      <c r="N1" s="183"/>
      <c r="O1" s="183"/>
      <c r="P1" s="183"/>
      <c r="Q1" s="183"/>
      <c r="R1" s="184"/>
      <c r="S1" s="1"/>
    </row>
    <row r="2" spans="1:19" ht="81" customHeight="1" x14ac:dyDescent="0.2">
      <c r="A2" s="186"/>
      <c r="B2" s="188"/>
      <c r="C2" s="133"/>
      <c r="D2" s="133"/>
      <c r="E2" s="133"/>
      <c r="F2" s="133"/>
      <c r="G2" s="133"/>
      <c r="H2" s="133"/>
      <c r="I2" s="133"/>
      <c r="J2" s="188"/>
      <c r="K2" s="188"/>
      <c r="L2" s="188"/>
      <c r="M2" s="78" t="s">
        <v>12</v>
      </c>
      <c r="N2" s="78" t="s">
        <v>13</v>
      </c>
      <c r="O2" s="78" t="s">
        <v>14</v>
      </c>
      <c r="P2" s="78" t="s">
        <v>15</v>
      </c>
      <c r="Q2" s="78" t="s">
        <v>16</v>
      </c>
      <c r="R2" s="78" t="s">
        <v>17</v>
      </c>
      <c r="S2" s="4" t="s">
        <v>18</v>
      </c>
    </row>
    <row r="3" spans="1:19" ht="53.25" customHeight="1" x14ac:dyDescent="0.25">
      <c r="A3" s="77" t="s">
        <v>19</v>
      </c>
      <c r="B3" s="78" t="s">
        <v>20</v>
      </c>
      <c r="C3" s="79" t="s">
        <v>21</v>
      </c>
      <c r="D3" s="79" t="s">
        <v>22</v>
      </c>
      <c r="E3" s="79" t="s">
        <v>23</v>
      </c>
      <c r="F3" s="79" t="s">
        <v>24</v>
      </c>
      <c r="G3" s="79" t="s">
        <v>25</v>
      </c>
      <c r="H3" s="119" t="s">
        <v>627</v>
      </c>
      <c r="I3" s="79" t="s">
        <v>26</v>
      </c>
      <c r="J3" s="78" t="s">
        <v>27</v>
      </c>
      <c r="K3" s="78" t="s">
        <v>28</v>
      </c>
      <c r="L3" s="78" t="s">
        <v>29</v>
      </c>
      <c r="M3" s="78" t="s">
        <v>30</v>
      </c>
      <c r="N3" s="78" t="s">
        <v>31</v>
      </c>
      <c r="O3" s="78" t="s">
        <v>32</v>
      </c>
      <c r="P3" s="78" t="s">
        <v>33</v>
      </c>
      <c r="Q3" s="78" t="s">
        <v>34</v>
      </c>
      <c r="R3" s="78" t="s">
        <v>35</v>
      </c>
      <c r="S3" s="7" t="s">
        <v>36</v>
      </c>
    </row>
    <row r="4" spans="1:19" ht="69.75" customHeight="1" x14ac:dyDescent="0.2">
      <c r="A4" s="77" t="s">
        <v>37</v>
      </c>
      <c r="B4" s="78" t="s">
        <v>38</v>
      </c>
      <c r="C4" s="79" t="s">
        <v>39</v>
      </c>
      <c r="D4" s="79" t="s">
        <v>40</v>
      </c>
      <c r="E4" s="79" t="s">
        <v>41</v>
      </c>
      <c r="F4" s="79" t="s">
        <v>42</v>
      </c>
      <c r="G4" s="79" t="s">
        <v>43</v>
      </c>
      <c r="H4" s="119" t="s">
        <v>672</v>
      </c>
      <c r="I4" s="79" t="s">
        <v>44</v>
      </c>
      <c r="J4" s="78" t="s">
        <v>45</v>
      </c>
      <c r="K4" s="78" t="s">
        <v>46</v>
      </c>
      <c r="L4" s="78" t="s">
        <v>47</v>
      </c>
      <c r="M4" s="78" t="s">
        <v>48</v>
      </c>
      <c r="N4" s="78" t="s">
        <v>49</v>
      </c>
      <c r="O4" s="78" t="s">
        <v>50</v>
      </c>
      <c r="P4" s="78" t="s">
        <v>51</v>
      </c>
      <c r="Q4" s="78" t="s">
        <v>52</v>
      </c>
      <c r="R4" s="78" t="s">
        <v>53</v>
      </c>
      <c r="S4" s="7" t="s">
        <v>54</v>
      </c>
    </row>
    <row r="5" spans="1:19"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row>
    <row r="6" spans="1:19" ht="21.75" customHeight="1" x14ac:dyDescent="0.25">
      <c r="A6" s="189" t="s">
        <v>360</v>
      </c>
      <c r="B6" s="190"/>
      <c r="C6" s="190"/>
      <c r="D6" s="190"/>
      <c r="E6" s="190"/>
      <c r="F6" s="190"/>
      <c r="G6" s="190"/>
      <c r="H6" s="190"/>
      <c r="I6" s="190"/>
      <c r="J6" s="190"/>
      <c r="K6" s="190"/>
      <c r="L6" s="190"/>
      <c r="M6" s="190"/>
      <c r="N6" s="190"/>
      <c r="O6" s="190"/>
      <c r="P6" s="190"/>
      <c r="Q6" s="190"/>
      <c r="R6" s="190"/>
      <c r="S6" s="191"/>
    </row>
    <row r="7" spans="1:19" ht="20.25" customHeight="1" x14ac:dyDescent="0.25">
      <c r="A7" s="163" t="s">
        <v>361</v>
      </c>
      <c r="B7" s="164"/>
      <c r="C7" s="164"/>
      <c r="D7" s="164"/>
      <c r="E7" s="164"/>
      <c r="F7" s="164"/>
      <c r="G7" s="164"/>
      <c r="H7" s="164"/>
      <c r="I7" s="164"/>
      <c r="J7" s="164"/>
      <c r="K7" s="164"/>
      <c r="L7" s="164"/>
      <c r="M7" s="164"/>
      <c r="N7" s="164"/>
      <c r="O7" s="164"/>
      <c r="P7" s="164"/>
      <c r="Q7" s="164"/>
      <c r="R7" s="164"/>
      <c r="S7" s="192"/>
    </row>
    <row r="8" spans="1:19" ht="49.5" x14ac:dyDescent="0.2">
      <c r="A8" s="134">
        <v>1</v>
      </c>
      <c r="B8" s="134" t="s">
        <v>353</v>
      </c>
      <c r="C8" s="282" t="s">
        <v>354</v>
      </c>
      <c r="D8" s="264" t="s">
        <v>355</v>
      </c>
      <c r="E8" s="246">
        <v>24</v>
      </c>
      <c r="F8" s="137">
        <v>42829</v>
      </c>
      <c r="G8" s="137">
        <v>43558</v>
      </c>
      <c r="H8" s="137" t="s">
        <v>629</v>
      </c>
      <c r="I8" s="18" t="s">
        <v>362</v>
      </c>
      <c r="J8" s="80" t="s">
        <v>128</v>
      </c>
      <c r="K8" s="80" t="s">
        <v>90</v>
      </c>
      <c r="L8" s="267">
        <v>120</v>
      </c>
      <c r="M8" s="276">
        <v>1489666.82</v>
      </c>
      <c r="N8" s="151">
        <v>1266216.8</v>
      </c>
      <c r="O8" s="170">
        <v>0.85</v>
      </c>
      <c r="P8" s="151">
        <v>193656.68</v>
      </c>
      <c r="Q8" s="170">
        <v>0.13</v>
      </c>
      <c r="R8" s="151">
        <v>29793.34</v>
      </c>
      <c r="S8" s="170">
        <v>0.02</v>
      </c>
    </row>
    <row r="9" spans="1:19" ht="46.9" customHeight="1" x14ac:dyDescent="0.2">
      <c r="A9" s="136"/>
      <c r="B9" s="136"/>
      <c r="C9" s="283"/>
      <c r="D9" s="265"/>
      <c r="E9" s="257"/>
      <c r="F9" s="269"/>
      <c r="G9" s="269"/>
      <c r="H9" s="269"/>
      <c r="I9" s="18" t="s">
        <v>356</v>
      </c>
      <c r="J9" s="80" t="s">
        <v>152</v>
      </c>
      <c r="K9" s="80" t="s">
        <v>316</v>
      </c>
      <c r="L9" s="279"/>
      <c r="M9" s="277"/>
      <c r="N9" s="152"/>
      <c r="O9" s="171"/>
      <c r="P9" s="152"/>
      <c r="Q9" s="171"/>
      <c r="R9" s="152"/>
      <c r="S9" s="171"/>
    </row>
    <row r="10" spans="1:19" ht="46.9" customHeight="1" x14ac:dyDescent="0.2">
      <c r="A10" s="135"/>
      <c r="B10" s="135"/>
      <c r="C10" s="284"/>
      <c r="D10" s="266"/>
      <c r="E10" s="247"/>
      <c r="F10" s="138"/>
      <c r="G10" s="138"/>
      <c r="H10" s="138"/>
      <c r="I10" s="18" t="s">
        <v>357</v>
      </c>
      <c r="J10" s="80" t="s">
        <v>128</v>
      </c>
      <c r="K10" s="80" t="s">
        <v>90</v>
      </c>
      <c r="L10" s="268"/>
      <c r="M10" s="278"/>
      <c r="N10" s="153"/>
      <c r="O10" s="172"/>
      <c r="P10" s="153"/>
      <c r="Q10" s="172"/>
      <c r="R10" s="153"/>
      <c r="S10" s="172"/>
    </row>
    <row r="11" spans="1:19" ht="43.9" customHeight="1" x14ac:dyDescent="0.2">
      <c r="A11" s="139">
        <v>2</v>
      </c>
      <c r="B11" s="134" t="s">
        <v>373</v>
      </c>
      <c r="C11" s="282" t="s">
        <v>374</v>
      </c>
      <c r="D11" s="275" t="s">
        <v>381</v>
      </c>
      <c r="E11" s="253">
        <v>24</v>
      </c>
      <c r="F11" s="147">
        <v>42838</v>
      </c>
      <c r="G11" s="147">
        <v>43567</v>
      </c>
      <c r="H11" s="137" t="s">
        <v>629</v>
      </c>
      <c r="I11" s="18" t="s">
        <v>377</v>
      </c>
      <c r="J11" s="83" t="s">
        <v>128</v>
      </c>
      <c r="K11" s="83" t="s">
        <v>288</v>
      </c>
      <c r="L11" s="267">
        <v>119</v>
      </c>
      <c r="M11" s="276">
        <v>1475894.96</v>
      </c>
      <c r="N11" s="151">
        <v>1254510.72</v>
      </c>
      <c r="O11" s="170">
        <v>0.85</v>
      </c>
      <c r="P11" s="151">
        <v>191866.34</v>
      </c>
      <c r="Q11" s="170">
        <v>0.13</v>
      </c>
      <c r="R11" s="151">
        <v>29517.9</v>
      </c>
      <c r="S11" s="237">
        <v>0.02</v>
      </c>
    </row>
    <row r="12" spans="1:19" ht="43.9" customHeight="1" x14ac:dyDescent="0.2">
      <c r="A12" s="139"/>
      <c r="B12" s="135"/>
      <c r="C12" s="284"/>
      <c r="D12" s="275"/>
      <c r="E12" s="253"/>
      <c r="F12" s="147"/>
      <c r="G12" s="147"/>
      <c r="H12" s="138"/>
      <c r="I12" s="18" t="s">
        <v>378</v>
      </c>
      <c r="J12" s="83" t="s">
        <v>152</v>
      </c>
      <c r="K12" s="83" t="s">
        <v>200</v>
      </c>
      <c r="L12" s="268"/>
      <c r="M12" s="278"/>
      <c r="N12" s="153"/>
      <c r="O12" s="172"/>
      <c r="P12" s="153"/>
      <c r="Q12" s="172"/>
      <c r="R12" s="153"/>
      <c r="S12" s="239"/>
    </row>
    <row r="13" spans="1:19" ht="67.150000000000006" customHeight="1" x14ac:dyDescent="0.2">
      <c r="A13" s="139">
        <v>3</v>
      </c>
      <c r="B13" s="134" t="s">
        <v>375</v>
      </c>
      <c r="C13" s="282" t="s">
        <v>376</v>
      </c>
      <c r="D13" s="275" t="s">
        <v>382</v>
      </c>
      <c r="E13" s="253">
        <v>16</v>
      </c>
      <c r="F13" s="147">
        <v>42838</v>
      </c>
      <c r="G13" s="147">
        <v>43324</v>
      </c>
      <c r="H13" s="137" t="s">
        <v>629</v>
      </c>
      <c r="I13" s="18" t="s">
        <v>379</v>
      </c>
      <c r="J13" s="83" t="s">
        <v>152</v>
      </c>
      <c r="K13" s="83" t="s">
        <v>316</v>
      </c>
      <c r="L13" s="267">
        <v>120</v>
      </c>
      <c r="M13" s="276">
        <v>193065.27</v>
      </c>
      <c r="N13" s="151">
        <v>164105.48000000001</v>
      </c>
      <c r="O13" s="170">
        <v>0.85</v>
      </c>
      <c r="P13" s="151">
        <v>25098.48</v>
      </c>
      <c r="Q13" s="170">
        <v>0.13</v>
      </c>
      <c r="R13" s="151">
        <v>3861.31</v>
      </c>
      <c r="S13" s="237">
        <v>0.02</v>
      </c>
    </row>
    <row r="14" spans="1:19" ht="75" customHeight="1" x14ac:dyDescent="0.2">
      <c r="A14" s="139"/>
      <c r="B14" s="135"/>
      <c r="C14" s="284"/>
      <c r="D14" s="275"/>
      <c r="E14" s="253"/>
      <c r="F14" s="147"/>
      <c r="G14" s="147"/>
      <c r="H14" s="138"/>
      <c r="I14" s="18" t="s">
        <v>380</v>
      </c>
      <c r="J14" s="83" t="s">
        <v>128</v>
      </c>
      <c r="K14" s="83" t="s">
        <v>90</v>
      </c>
      <c r="L14" s="268"/>
      <c r="M14" s="278"/>
      <c r="N14" s="153"/>
      <c r="O14" s="172"/>
      <c r="P14" s="153"/>
      <c r="Q14" s="172"/>
      <c r="R14" s="153"/>
      <c r="S14" s="239"/>
    </row>
    <row r="15" spans="1:19" ht="58.9" customHeight="1" x14ac:dyDescent="0.2">
      <c r="A15" s="139">
        <v>4</v>
      </c>
      <c r="B15" s="139" t="s">
        <v>390</v>
      </c>
      <c r="C15" s="281" t="s">
        <v>391</v>
      </c>
      <c r="D15" s="275" t="s">
        <v>395</v>
      </c>
      <c r="E15" s="253">
        <v>24</v>
      </c>
      <c r="F15" s="147">
        <v>42845</v>
      </c>
      <c r="G15" s="147">
        <v>43574</v>
      </c>
      <c r="H15" s="137" t="s">
        <v>629</v>
      </c>
      <c r="I15" s="18" t="s">
        <v>392</v>
      </c>
      <c r="J15" s="85" t="s">
        <v>152</v>
      </c>
      <c r="K15" s="85" t="s">
        <v>112</v>
      </c>
      <c r="L15" s="267">
        <v>120</v>
      </c>
      <c r="M15" s="276">
        <v>373179.47</v>
      </c>
      <c r="N15" s="151">
        <v>317202.55</v>
      </c>
      <c r="O15" s="170">
        <v>0.85</v>
      </c>
      <c r="P15" s="151">
        <v>48513.33</v>
      </c>
      <c r="Q15" s="170">
        <v>0.13</v>
      </c>
      <c r="R15" s="151">
        <v>7463.59</v>
      </c>
      <c r="S15" s="237">
        <v>0.02</v>
      </c>
    </row>
    <row r="16" spans="1:19" ht="39.6" customHeight="1" x14ac:dyDescent="0.2">
      <c r="A16" s="139"/>
      <c r="B16" s="139"/>
      <c r="C16" s="281"/>
      <c r="D16" s="275"/>
      <c r="E16" s="253"/>
      <c r="F16" s="147"/>
      <c r="G16" s="147"/>
      <c r="H16" s="269"/>
      <c r="I16" s="18" t="s">
        <v>393</v>
      </c>
      <c r="J16" s="85" t="s">
        <v>152</v>
      </c>
      <c r="K16" s="85" t="s">
        <v>112</v>
      </c>
      <c r="L16" s="279"/>
      <c r="M16" s="277"/>
      <c r="N16" s="152"/>
      <c r="O16" s="171"/>
      <c r="P16" s="152"/>
      <c r="Q16" s="171"/>
      <c r="R16" s="152"/>
      <c r="S16" s="238"/>
    </row>
    <row r="17" spans="1:19" ht="43.15" customHeight="1" x14ac:dyDescent="0.2">
      <c r="A17" s="139"/>
      <c r="B17" s="139"/>
      <c r="C17" s="281"/>
      <c r="D17" s="275"/>
      <c r="E17" s="253"/>
      <c r="F17" s="147"/>
      <c r="G17" s="147"/>
      <c r="H17" s="138"/>
      <c r="I17" s="18" t="s">
        <v>394</v>
      </c>
      <c r="J17" s="85" t="s">
        <v>128</v>
      </c>
      <c r="K17" s="85" t="s">
        <v>263</v>
      </c>
      <c r="L17" s="268"/>
      <c r="M17" s="278"/>
      <c r="N17" s="153"/>
      <c r="O17" s="172"/>
      <c r="P17" s="153"/>
      <c r="Q17" s="172"/>
      <c r="R17" s="153"/>
      <c r="S17" s="239"/>
    </row>
    <row r="18" spans="1:19" ht="16.5" x14ac:dyDescent="0.2">
      <c r="A18" s="134">
        <v>5</v>
      </c>
      <c r="B18" s="134" t="s">
        <v>413</v>
      </c>
      <c r="C18" s="282" t="s">
        <v>414</v>
      </c>
      <c r="D18" s="264" t="s">
        <v>426</v>
      </c>
      <c r="E18" s="246">
        <v>24</v>
      </c>
      <c r="F18" s="137">
        <v>42846</v>
      </c>
      <c r="G18" s="137">
        <v>43575</v>
      </c>
      <c r="H18" s="137" t="s">
        <v>629</v>
      </c>
      <c r="I18" s="18" t="s">
        <v>415</v>
      </c>
      <c r="J18" s="86" t="s">
        <v>128</v>
      </c>
      <c r="K18" s="86" t="s">
        <v>67</v>
      </c>
      <c r="L18" s="267">
        <v>119</v>
      </c>
      <c r="M18" s="276">
        <v>1483009.98</v>
      </c>
      <c r="N18" s="151">
        <v>1260558.48</v>
      </c>
      <c r="O18" s="170">
        <v>0.85</v>
      </c>
      <c r="P18" s="151">
        <v>192791.3</v>
      </c>
      <c r="Q18" s="170">
        <v>0.13</v>
      </c>
      <c r="R18" s="151">
        <v>29660.2</v>
      </c>
      <c r="S18" s="170">
        <v>0.02</v>
      </c>
    </row>
    <row r="19" spans="1:19" ht="16.5" x14ac:dyDescent="0.2">
      <c r="A19" s="136"/>
      <c r="B19" s="136"/>
      <c r="C19" s="283"/>
      <c r="D19" s="265"/>
      <c r="E19" s="257"/>
      <c r="F19" s="269"/>
      <c r="G19" s="269"/>
      <c r="H19" s="269"/>
      <c r="I19" s="18" t="s">
        <v>416</v>
      </c>
      <c r="J19" s="86" t="s">
        <v>152</v>
      </c>
      <c r="K19" s="86" t="s">
        <v>419</v>
      </c>
      <c r="L19" s="279"/>
      <c r="M19" s="277"/>
      <c r="N19" s="152"/>
      <c r="O19" s="171"/>
      <c r="P19" s="152"/>
      <c r="Q19" s="171"/>
      <c r="R19" s="152"/>
      <c r="S19" s="171"/>
    </row>
    <row r="20" spans="1:19" ht="33" x14ac:dyDescent="0.2">
      <c r="A20" s="136"/>
      <c r="B20" s="136"/>
      <c r="C20" s="283"/>
      <c r="D20" s="265"/>
      <c r="E20" s="257"/>
      <c r="F20" s="269"/>
      <c r="G20" s="269"/>
      <c r="H20" s="269"/>
      <c r="I20" s="18" t="s">
        <v>417</v>
      </c>
      <c r="J20" s="86" t="s">
        <v>128</v>
      </c>
      <c r="K20" s="86" t="s">
        <v>67</v>
      </c>
      <c r="L20" s="279"/>
      <c r="M20" s="277"/>
      <c r="N20" s="152"/>
      <c r="O20" s="171"/>
      <c r="P20" s="152"/>
      <c r="Q20" s="171"/>
      <c r="R20" s="152"/>
      <c r="S20" s="171"/>
    </row>
    <row r="21" spans="1:19" ht="33" x14ac:dyDescent="0.2">
      <c r="A21" s="135"/>
      <c r="B21" s="135"/>
      <c r="C21" s="284"/>
      <c r="D21" s="266"/>
      <c r="E21" s="247"/>
      <c r="F21" s="138"/>
      <c r="G21" s="138"/>
      <c r="H21" s="138"/>
      <c r="I21" s="18" t="s">
        <v>418</v>
      </c>
      <c r="J21" s="86" t="s">
        <v>152</v>
      </c>
      <c r="K21" s="86" t="s">
        <v>419</v>
      </c>
      <c r="L21" s="268"/>
      <c r="M21" s="278"/>
      <c r="N21" s="153"/>
      <c r="O21" s="172"/>
      <c r="P21" s="153"/>
      <c r="Q21" s="172"/>
      <c r="R21" s="153"/>
      <c r="S21" s="172"/>
    </row>
    <row r="22" spans="1:19" ht="58.9" customHeight="1" x14ac:dyDescent="0.2">
      <c r="A22" s="139">
        <v>6</v>
      </c>
      <c r="B22" s="134" t="s">
        <v>432</v>
      </c>
      <c r="C22" s="282" t="s">
        <v>433</v>
      </c>
      <c r="D22" s="275" t="s">
        <v>435</v>
      </c>
      <c r="E22" s="253">
        <v>24</v>
      </c>
      <c r="F22" s="137">
        <v>42851</v>
      </c>
      <c r="G22" s="137">
        <v>43580</v>
      </c>
      <c r="H22" s="137" t="s">
        <v>629</v>
      </c>
      <c r="I22" s="18" t="s">
        <v>434</v>
      </c>
      <c r="J22" s="87" t="s">
        <v>152</v>
      </c>
      <c r="K22" s="87" t="s">
        <v>74</v>
      </c>
      <c r="L22" s="267">
        <v>120</v>
      </c>
      <c r="M22" s="276">
        <v>347854.79</v>
      </c>
      <c r="N22" s="151">
        <v>295676.57</v>
      </c>
      <c r="O22" s="170">
        <v>0.85</v>
      </c>
      <c r="P22" s="151">
        <v>45221.13</v>
      </c>
      <c r="Q22" s="170">
        <v>0.13</v>
      </c>
      <c r="R22" s="151">
        <v>6957.09</v>
      </c>
      <c r="S22" s="237">
        <v>0.02</v>
      </c>
    </row>
    <row r="23" spans="1:19" ht="58.9" customHeight="1" x14ac:dyDescent="0.2">
      <c r="A23" s="134"/>
      <c r="B23" s="136"/>
      <c r="C23" s="283"/>
      <c r="D23" s="264"/>
      <c r="E23" s="246"/>
      <c r="F23" s="269"/>
      <c r="G23" s="269"/>
      <c r="H23" s="138"/>
      <c r="I23" s="89" t="s">
        <v>211</v>
      </c>
      <c r="J23" s="88" t="s">
        <v>128</v>
      </c>
      <c r="K23" s="88" t="s">
        <v>67</v>
      </c>
      <c r="L23" s="279"/>
      <c r="M23" s="277"/>
      <c r="N23" s="152"/>
      <c r="O23" s="171"/>
      <c r="P23" s="152"/>
      <c r="Q23" s="171"/>
      <c r="R23" s="152"/>
      <c r="S23" s="238"/>
    </row>
    <row r="24" spans="1:19" s="94" customFormat="1" ht="30.6" customHeight="1" x14ac:dyDescent="0.2">
      <c r="A24" s="139">
        <v>7</v>
      </c>
      <c r="B24" s="134" t="s">
        <v>436</v>
      </c>
      <c r="C24" s="282" t="s">
        <v>437</v>
      </c>
      <c r="D24" s="275" t="s">
        <v>442</v>
      </c>
      <c r="E24" s="253">
        <v>24</v>
      </c>
      <c r="F24" s="147">
        <v>42852</v>
      </c>
      <c r="G24" s="147">
        <v>43581</v>
      </c>
      <c r="H24" s="137" t="s">
        <v>629</v>
      </c>
      <c r="I24" s="17" t="s">
        <v>438</v>
      </c>
      <c r="J24" s="90" t="s">
        <v>128</v>
      </c>
      <c r="K24" s="90" t="s">
        <v>103</v>
      </c>
      <c r="L24" s="292">
        <v>120</v>
      </c>
      <c r="M24" s="273">
        <v>994896.64</v>
      </c>
      <c r="N24" s="211">
        <v>845662.15</v>
      </c>
      <c r="O24" s="212">
        <v>0.85</v>
      </c>
      <c r="P24" s="211">
        <v>129336.56</v>
      </c>
      <c r="Q24" s="212">
        <v>0.13</v>
      </c>
      <c r="R24" s="211">
        <v>19897.93</v>
      </c>
      <c r="S24" s="212">
        <v>0.02</v>
      </c>
    </row>
    <row r="25" spans="1:19" s="94" customFormat="1" ht="30.6" customHeight="1" x14ac:dyDescent="0.2">
      <c r="A25" s="139"/>
      <c r="B25" s="136"/>
      <c r="C25" s="283"/>
      <c r="D25" s="275"/>
      <c r="E25" s="253"/>
      <c r="F25" s="147"/>
      <c r="G25" s="147"/>
      <c r="H25" s="269"/>
      <c r="I25" s="17" t="s">
        <v>439</v>
      </c>
      <c r="J25" s="90" t="s">
        <v>152</v>
      </c>
      <c r="K25" s="90" t="s">
        <v>200</v>
      </c>
      <c r="L25" s="292"/>
      <c r="M25" s="273"/>
      <c r="N25" s="211"/>
      <c r="O25" s="212"/>
      <c r="P25" s="211"/>
      <c r="Q25" s="212"/>
      <c r="R25" s="211"/>
      <c r="S25" s="212"/>
    </row>
    <row r="26" spans="1:19" s="94" customFormat="1" ht="66" x14ac:dyDescent="0.2">
      <c r="A26" s="139"/>
      <c r="B26" s="136"/>
      <c r="C26" s="283"/>
      <c r="D26" s="275"/>
      <c r="E26" s="253"/>
      <c r="F26" s="147"/>
      <c r="G26" s="147"/>
      <c r="H26" s="269"/>
      <c r="I26" s="17" t="s">
        <v>440</v>
      </c>
      <c r="J26" s="90" t="s">
        <v>152</v>
      </c>
      <c r="K26" s="90" t="s">
        <v>164</v>
      </c>
      <c r="L26" s="292"/>
      <c r="M26" s="273"/>
      <c r="N26" s="211"/>
      <c r="O26" s="212"/>
      <c r="P26" s="211"/>
      <c r="Q26" s="212"/>
      <c r="R26" s="211"/>
      <c r="S26" s="212"/>
    </row>
    <row r="27" spans="1:19" s="94" customFormat="1" ht="30.6" customHeight="1" x14ac:dyDescent="0.2">
      <c r="A27" s="139"/>
      <c r="B27" s="135"/>
      <c r="C27" s="284"/>
      <c r="D27" s="275"/>
      <c r="E27" s="253"/>
      <c r="F27" s="147"/>
      <c r="G27" s="147"/>
      <c r="H27" s="138"/>
      <c r="I27" s="17" t="s">
        <v>441</v>
      </c>
      <c r="J27" s="90" t="s">
        <v>152</v>
      </c>
      <c r="K27" s="90" t="s">
        <v>164</v>
      </c>
      <c r="L27" s="292"/>
      <c r="M27" s="273"/>
      <c r="N27" s="211"/>
      <c r="O27" s="212"/>
      <c r="P27" s="211"/>
      <c r="Q27" s="212"/>
      <c r="R27" s="211"/>
      <c r="S27" s="212"/>
    </row>
    <row r="28" spans="1:19" s="94" customFormat="1" ht="46.9" customHeight="1" x14ac:dyDescent="0.2">
      <c r="A28" s="139">
        <v>8</v>
      </c>
      <c r="B28" s="139" t="s">
        <v>479</v>
      </c>
      <c r="C28" s="281" t="s">
        <v>480</v>
      </c>
      <c r="D28" s="275" t="s">
        <v>483</v>
      </c>
      <c r="E28" s="253">
        <v>24</v>
      </c>
      <c r="F28" s="147">
        <v>42866</v>
      </c>
      <c r="G28" s="147">
        <v>43595</v>
      </c>
      <c r="H28" s="137" t="s">
        <v>629</v>
      </c>
      <c r="I28" s="17" t="s">
        <v>482</v>
      </c>
      <c r="J28" s="97" t="s">
        <v>152</v>
      </c>
      <c r="K28" s="97" t="s">
        <v>160</v>
      </c>
      <c r="L28" s="267">
        <v>119</v>
      </c>
      <c r="M28" s="276">
        <v>1441974.96</v>
      </c>
      <c r="N28" s="151">
        <v>1225678.72</v>
      </c>
      <c r="O28" s="170">
        <v>0.85</v>
      </c>
      <c r="P28" s="151">
        <v>187456.74</v>
      </c>
      <c r="Q28" s="170">
        <v>0.13</v>
      </c>
      <c r="R28" s="151">
        <v>28839.5</v>
      </c>
      <c r="S28" s="170">
        <v>0.02</v>
      </c>
    </row>
    <row r="29" spans="1:19" s="94" customFormat="1" ht="46.9" customHeight="1" x14ac:dyDescent="0.2">
      <c r="A29" s="139"/>
      <c r="B29" s="139"/>
      <c r="C29" s="281"/>
      <c r="D29" s="275"/>
      <c r="E29" s="253"/>
      <c r="F29" s="147"/>
      <c r="G29" s="147"/>
      <c r="H29" s="138"/>
      <c r="I29" s="17" t="s">
        <v>481</v>
      </c>
      <c r="J29" s="97" t="s">
        <v>128</v>
      </c>
      <c r="K29" s="97" t="s">
        <v>90</v>
      </c>
      <c r="L29" s="268"/>
      <c r="M29" s="278"/>
      <c r="N29" s="153"/>
      <c r="O29" s="172"/>
      <c r="P29" s="153"/>
      <c r="Q29" s="172"/>
      <c r="R29" s="153"/>
      <c r="S29" s="172"/>
    </row>
    <row r="30" spans="1:19" s="94" customFormat="1" ht="65.45" customHeight="1" x14ac:dyDescent="0.2">
      <c r="A30" s="139">
        <v>9</v>
      </c>
      <c r="B30" s="139" t="s">
        <v>516</v>
      </c>
      <c r="C30" s="281" t="s">
        <v>517</v>
      </c>
      <c r="D30" s="275" t="s">
        <v>519</v>
      </c>
      <c r="E30" s="253">
        <v>24</v>
      </c>
      <c r="F30" s="147">
        <v>42875</v>
      </c>
      <c r="G30" s="147">
        <v>43604</v>
      </c>
      <c r="H30" s="137" t="s">
        <v>629</v>
      </c>
      <c r="I30" s="17" t="s">
        <v>518</v>
      </c>
      <c r="J30" s="104" t="s">
        <v>128</v>
      </c>
      <c r="K30" s="104" t="s">
        <v>263</v>
      </c>
      <c r="L30" s="267">
        <v>119</v>
      </c>
      <c r="M30" s="276">
        <v>440393.19</v>
      </c>
      <c r="N30" s="151">
        <v>374334.21</v>
      </c>
      <c r="O30" s="170">
        <v>0.85</v>
      </c>
      <c r="P30" s="151">
        <v>57251.11</v>
      </c>
      <c r="Q30" s="170">
        <v>0.13</v>
      </c>
      <c r="R30" s="151">
        <v>8807.8700000000008</v>
      </c>
      <c r="S30" s="170">
        <v>0.02</v>
      </c>
    </row>
    <row r="31" spans="1:19" s="94" customFormat="1" ht="65.45" customHeight="1" x14ac:dyDescent="0.2">
      <c r="A31" s="139"/>
      <c r="B31" s="139"/>
      <c r="C31" s="281"/>
      <c r="D31" s="275"/>
      <c r="E31" s="253"/>
      <c r="F31" s="147"/>
      <c r="G31" s="147"/>
      <c r="H31" s="138"/>
      <c r="I31" s="17" t="s">
        <v>424</v>
      </c>
      <c r="J31" s="104" t="s">
        <v>152</v>
      </c>
      <c r="K31" s="104" t="s">
        <v>112</v>
      </c>
      <c r="L31" s="268"/>
      <c r="M31" s="278"/>
      <c r="N31" s="153"/>
      <c r="O31" s="172"/>
      <c r="P31" s="153"/>
      <c r="Q31" s="172"/>
      <c r="R31" s="153"/>
      <c r="S31" s="172"/>
    </row>
    <row r="32" spans="1:19" s="94" customFormat="1" ht="66" x14ac:dyDescent="0.2">
      <c r="A32" s="139">
        <v>10</v>
      </c>
      <c r="B32" s="139" t="s">
        <v>536</v>
      </c>
      <c r="C32" s="281" t="s">
        <v>537</v>
      </c>
      <c r="D32" s="275" t="s">
        <v>547</v>
      </c>
      <c r="E32" s="253">
        <v>18</v>
      </c>
      <c r="F32" s="147">
        <v>42893</v>
      </c>
      <c r="G32" s="147">
        <v>43440</v>
      </c>
      <c r="H32" s="137" t="s">
        <v>629</v>
      </c>
      <c r="I32" s="17" t="s">
        <v>538</v>
      </c>
      <c r="J32" s="107" t="s">
        <v>152</v>
      </c>
      <c r="K32" s="107" t="s">
        <v>126</v>
      </c>
      <c r="L32" s="267">
        <v>120</v>
      </c>
      <c r="M32" s="276">
        <v>145020.62</v>
      </c>
      <c r="N32" s="151">
        <v>123267.52</v>
      </c>
      <c r="O32" s="170">
        <v>0.85</v>
      </c>
      <c r="P32" s="151">
        <v>18852.689999999999</v>
      </c>
      <c r="Q32" s="170">
        <v>0.13</v>
      </c>
      <c r="R32" s="151">
        <v>2900.41</v>
      </c>
      <c r="S32" s="170">
        <v>0.02</v>
      </c>
    </row>
    <row r="33" spans="1:19" s="94" customFormat="1" ht="55.9" customHeight="1" x14ac:dyDescent="0.2">
      <c r="A33" s="139"/>
      <c r="B33" s="139"/>
      <c r="C33" s="281"/>
      <c r="D33" s="275"/>
      <c r="E33" s="253"/>
      <c r="F33" s="147"/>
      <c r="G33" s="147"/>
      <c r="H33" s="269"/>
      <c r="I33" s="17" t="s">
        <v>539</v>
      </c>
      <c r="J33" s="107" t="s">
        <v>128</v>
      </c>
      <c r="K33" s="107" t="s">
        <v>288</v>
      </c>
      <c r="L33" s="279"/>
      <c r="M33" s="277"/>
      <c r="N33" s="152"/>
      <c r="O33" s="171"/>
      <c r="P33" s="152"/>
      <c r="Q33" s="171"/>
      <c r="R33" s="152"/>
      <c r="S33" s="171"/>
    </row>
    <row r="34" spans="1:19" s="94" customFormat="1" ht="49.5" x14ac:dyDescent="0.2">
      <c r="A34" s="139"/>
      <c r="B34" s="139"/>
      <c r="C34" s="281"/>
      <c r="D34" s="275"/>
      <c r="E34" s="253"/>
      <c r="F34" s="147"/>
      <c r="G34" s="147"/>
      <c r="H34" s="138"/>
      <c r="I34" s="17" t="s">
        <v>540</v>
      </c>
      <c r="J34" s="107" t="s">
        <v>152</v>
      </c>
      <c r="K34" s="107" t="s">
        <v>126</v>
      </c>
      <c r="L34" s="268"/>
      <c r="M34" s="278"/>
      <c r="N34" s="153"/>
      <c r="O34" s="172"/>
      <c r="P34" s="153"/>
      <c r="Q34" s="172"/>
      <c r="R34" s="153"/>
      <c r="S34" s="172"/>
    </row>
    <row r="35" spans="1:19" s="94" customFormat="1" ht="33" x14ac:dyDescent="0.2">
      <c r="A35" s="139">
        <v>11</v>
      </c>
      <c r="B35" s="139" t="s">
        <v>535</v>
      </c>
      <c r="C35" s="281" t="s">
        <v>542</v>
      </c>
      <c r="D35" s="275" t="s">
        <v>548</v>
      </c>
      <c r="E35" s="253">
        <v>18</v>
      </c>
      <c r="F35" s="147">
        <v>42894</v>
      </c>
      <c r="G35" s="147">
        <v>43441</v>
      </c>
      <c r="H35" s="137" t="s">
        <v>629</v>
      </c>
      <c r="I35" s="17" t="s">
        <v>543</v>
      </c>
      <c r="J35" s="107" t="s">
        <v>128</v>
      </c>
      <c r="K35" s="107" t="s">
        <v>90</v>
      </c>
      <c r="L35" s="267">
        <v>120</v>
      </c>
      <c r="M35" s="276">
        <v>372178.65</v>
      </c>
      <c r="N35" s="151">
        <v>316351.84000000003</v>
      </c>
      <c r="O35" s="170">
        <v>0.85</v>
      </c>
      <c r="P35" s="151">
        <v>48383.23</v>
      </c>
      <c r="Q35" s="170">
        <v>0.13</v>
      </c>
      <c r="R35" s="151">
        <v>7443.58</v>
      </c>
      <c r="S35" s="170">
        <v>0.02</v>
      </c>
    </row>
    <row r="36" spans="1:19" s="94" customFormat="1" ht="33" x14ac:dyDescent="0.2">
      <c r="A36" s="139"/>
      <c r="B36" s="139"/>
      <c r="C36" s="281"/>
      <c r="D36" s="275"/>
      <c r="E36" s="253"/>
      <c r="F36" s="147"/>
      <c r="G36" s="147"/>
      <c r="H36" s="269"/>
      <c r="I36" s="17" t="s">
        <v>544</v>
      </c>
      <c r="J36" s="107" t="s">
        <v>128</v>
      </c>
      <c r="K36" s="107" t="s">
        <v>90</v>
      </c>
      <c r="L36" s="279"/>
      <c r="M36" s="277"/>
      <c r="N36" s="152"/>
      <c r="O36" s="171"/>
      <c r="P36" s="152"/>
      <c r="Q36" s="171"/>
      <c r="R36" s="152"/>
      <c r="S36" s="171"/>
    </row>
    <row r="37" spans="1:19" s="94" customFormat="1" ht="49.5" x14ac:dyDescent="0.2">
      <c r="A37" s="139"/>
      <c r="B37" s="139"/>
      <c r="C37" s="281"/>
      <c r="D37" s="275"/>
      <c r="E37" s="253"/>
      <c r="F37" s="147"/>
      <c r="G37" s="147"/>
      <c r="H37" s="269"/>
      <c r="I37" s="17" t="s">
        <v>545</v>
      </c>
      <c r="J37" s="107" t="s">
        <v>128</v>
      </c>
      <c r="K37" s="107" t="s">
        <v>90</v>
      </c>
      <c r="L37" s="279"/>
      <c r="M37" s="277"/>
      <c r="N37" s="152"/>
      <c r="O37" s="171"/>
      <c r="P37" s="152"/>
      <c r="Q37" s="171"/>
      <c r="R37" s="152"/>
      <c r="S37" s="171"/>
    </row>
    <row r="38" spans="1:19" s="94" customFormat="1" ht="33" x14ac:dyDescent="0.2">
      <c r="A38" s="139"/>
      <c r="B38" s="139"/>
      <c r="C38" s="281"/>
      <c r="D38" s="275"/>
      <c r="E38" s="253"/>
      <c r="F38" s="147"/>
      <c r="G38" s="147"/>
      <c r="H38" s="269"/>
      <c r="I38" s="17" t="s">
        <v>315</v>
      </c>
      <c r="J38" s="107" t="s">
        <v>152</v>
      </c>
      <c r="K38" s="107" t="s">
        <v>316</v>
      </c>
      <c r="L38" s="279"/>
      <c r="M38" s="277"/>
      <c r="N38" s="152"/>
      <c r="O38" s="171"/>
      <c r="P38" s="152"/>
      <c r="Q38" s="171"/>
      <c r="R38" s="152"/>
      <c r="S38" s="171"/>
    </row>
    <row r="39" spans="1:19" s="94" customFormat="1" ht="16.5" x14ac:dyDescent="0.2">
      <c r="A39" s="139"/>
      <c r="B39" s="139"/>
      <c r="C39" s="281"/>
      <c r="D39" s="275"/>
      <c r="E39" s="253"/>
      <c r="F39" s="147"/>
      <c r="G39" s="147"/>
      <c r="H39" s="138"/>
      <c r="I39" s="17" t="s">
        <v>546</v>
      </c>
      <c r="J39" s="107" t="s">
        <v>152</v>
      </c>
      <c r="K39" s="107" t="s">
        <v>316</v>
      </c>
      <c r="L39" s="268"/>
      <c r="M39" s="278"/>
      <c r="N39" s="153"/>
      <c r="O39" s="172"/>
      <c r="P39" s="153"/>
      <c r="Q39" s="172"/>
      <c r="R39" s="153"/>
      <c r="S39" s="172"/>
    </row>
    <row r="40" spans="1:19" s="94" customFormat="1" ht="108" customHeight="1" x14ac:dyDescent="0.2">
      <c r="A40" s="139">
        <v>12</v>
      </c>
      <c r="B40" s="139" t="s">
        <v>574</v>
      </c>
      <c r="C40" s="211" t="s">
        <v>575</v>
      </c>
      <c r="D40" s="275" t="s">
        <v>578</v>
      </c>
      <c r="E40" s="253">
        <v>16</v>
      </c>
      <c r="F40" s="147">
        <v>42906</v>
      </c>
      <c r="G40" s="147">
        <v>43392</v>
      </c>
      <c r="H40" s="137" t="s">
        <v>629</v>
      </c>
      <c r="I40" s="17" t="s">
        <v>576</v>
      </c>
      <c r="J40" s="111" t="s">
        <v>128</v>
      </c>
      <c r="K40" s="111" t="s">
        <v>263</v>
      </c>
      <c r="L40" s="267">
        <v>119</v>
      </c>
      <c r="M40" s="276">
        <v>299325.65999999997</v>
      </c>
      <c r="N40" s="151">
        <v>254426.81</v>
      </c>
      <c r="O40" s="170">
        <v>0.85</v>
      </c>
      <c r="P40" s="151">
        <v>38912.339999999997</v>
      </c>
      <c r="Q40" s="170">
        <v>0.13</v>
      </c>
      <c r="R40" s="151">
        <v>5986.51</v>
      </c>
      <c r="S40" s="170">
        <v>0.02</v>
      </c>
    </row>
    <row r="41" spans="1:19" s="94" customFormat="1" ht="110.45" customHeight="1" x14ac:dyDescent="0.2">
      <c r="A41" s="139"/>
      <c r="B41" s="139"/>
      <c r="C41" s="211"/>
      <c r="D41" s="275"/>
      <c r="E41" s="253"/>
      <c r="F41" s="147"/>
      <c r="G41" s="147"/>
      <c r="H41" s="138"/>
      <c r="I41" s="17" t="s">
        <v>577</v>
      </c>
      <c r="J41" s="111" t="s">
        <v>152</v>
      </c>
      <c r="K41" s="111" t="s">
        <v>200</v>
      </c>
      <c r="L41" s="268"/>
      <c r="M41" s="278"/>
      <c r="N41" s="153"/>
      <c r="O41" s="172"/>
      <c r="P41" s="153"/>
      <c r="Q41" s="172"/>
      <c r="R41" s="153"/>
      <c r="S41" s="172"/>
    </row>
    <row r="42" spans="1:19" s="94" customFormat="1" ht="73.900000000000006" customHeight="1" x14ac:dyDescent="0.2">
      <c r="A42" s="139">
        <v>13</v>
      </c>
      <c r="B42" s="139" t="s">
        <v>638</v>
      </c>
      <c r="C42" s="211" t="s">
        <v>639</v>
      </c>
      <c r="D42" s="275" t="s">
        <v>657</v>
      </c>
      <c r="E42" s="253">
        <v>24</v>
      </c>
      <c r="F42" s="147" t="s">
        <v>633</v>
      </c>
      <c r="G42" s="147" t="s">
        <v>634</v>
      </c>
      <c r="H42" s="147" t="s">
        <v>629</v>
      </c>
      <c r="I42" s="17" t="s">
        <v>640</v>
      </c>
      <c r="J42" s="120" t="s">
        <v>152</v>
      </c>
      <c r="K42" s="120" t="s">
        <v>316</v>
      </c>
      <c r="L42" s="267">
        <v>119</v>
      </c>
      <c r="M42" s="276">
        <v>427222.06</v>
      </c>
      <c r="N42" s="151">
        <v>363138.74</v>
      </c>
      <c r="O42" s="170">
        <v>0.85</v>
      </c>
      <c r="P42" s="151">
        <v>55538.87</v>
      </c>
      <c r="Q42" s="170">
        <v>0.13</v>
      </c>
      <c r="R42" s="151">
        <v>8544.4500000000007</v>
      </c>
      <c r="S42" s="170">
        <v>0.02</v>
      </c>
    </row>
    <row r="43" spans="1:19" s="94" customFormat="1" ht="73.900000000000006" customHeight="1" x14ac:dyDescent="0.2">
      <c r="A43" s="139"/>
      <c r="B43" s="139"/>
      <c r="C43" s="211"/>
      <c r="D43" s="275"/>
      <c r="E43" s="253"/>
      <c r="F43" s="147"/>
      <c r="G43" s="147"/>
      <c r="H43" s="147"/>
      <c r="I43" s="17" t="s">
        <v>641</v>
      </c>
      <c r="J43" s="120" t="s">
        <v>128</v>
      </c>
      <c r="K43" s="120" t="s">
        <v>90</v>
      </c>
      <c r="L43" s="268"/>
      <c r="M43" s="278"/>
      <c r="N43" s="153"/>
      <c r="O43" s="172"/>
      <c r="P43" s="153"/>
      <c r="Q43" s="172"/>
      <c r="R43" s="153"/>
      <c r="S43" s="172"/>
    </row>
    <row r="44" spans="1:19" s="94" customFormat="1" ht="49.5" x14ac:dyDescent="0.2">
      <c r="A44" s="139">
        <v>14</v>
      </c>
      <c r="B44" s="139" t="s">
        <v>642</v>
      </c>
      <c r="C44" s="211" t="s">
        <v>644</v>
      </c>
      <c r="D44" s="275" t="s">
        <v>658</v>
      </c>
      <c r="E44" s="253">
        <v>24</v>
      </c>
      <c r="F44" s="147" t="s">
        <v>646</v>
      </c>
      <c r="G44" s="147" t="s">
        <v>647</v>
      </c>
      <c r="H44" s="147" t="s">
        <v>629</v>
      </c>
      <c r="I44" s="17" t="s">
        <v>648</v>
      </c>
      <c r="J44" s="120" t="s">
        <v>128</v>
      </c>
      <c r="K44" s="120" t="s">
        <v>90</v>
      </c>
      <c r="L44" s="267">
        <v>119</v>
      </c>
      <c r="M44" s="276">
        <v>735766.45</v>
      </c>
      <c r="N44" s="151">
        <v>625401.46</v>
      </c>
      <c r="O44" s="170">
        <v>0.85</v>
      </c>
      <c r="P44" s="151">
        <v>95649.63</v>
      </c>
      <c r="Q44" s="170">
        <v>0.13</v>
      </c>
      <c r="R44" s="151">
        <v>14715.36</v>
      </c>
      <c r="S44" s="170">
        <v>0.02</v>
      </c>
    </row>
    <row r="45" spans="1:19" s="94" customFormat="1" ht="16.5" x14ac:dyDescent="0.2">
      <c r="A45" s="139"/>
      <c r="B45" s="139"/>
      <c r="C45" s="211"/>
      <c r="D45" s="275"/>
      <c r="E45" s="253"/>
      <c r="F45" s="147"/>
      <c r="G45" s="147"/>
      <c r="H45" s="147"/>
      <c r="I45" s="17" t="s">
        <v>654</v>
      </c>
      <c r="J45" s="120" t="s">
        <v>152</v>
      </c>
      <c r="K45" s="120" t="s">
        <v>160</v>
      </c>
      <c r="L45" s="279"/>
      <c r="M45" s="277"/>
      <c r="N45" s="152"/>
      <c r="O45" s="171"/>
      <c r="P45" s="152"/>
      <c r="Q45" s="171"/>
      <c r="R45" s="152"/>
      <c r="S45" s="171"/>
    </row>
    <row r="46" spans="1:19" s="94" customFormat="1" ht="16.5" x14ac:dyDescent="0.2">
      <c r="A46" s="139"/>
      <c r="B46" s="139"/>
      <c r="C46" s="211"/>
      <c r="D46" s="275"/>
      <c r="E46" s="253"/>
      <c r="F46" s="147"/>
      <c r="G46" s="147"/>
      <c r="H46" s="147"/>
      <c r="I46" s="17" t="s">
        <v>655</v>
      </c>
      <c r="J46" s="120" t="s">
        <v>128</v>
      </c>
      <c r="K46" s="120" t="s">
        <v>162</v>
      </c>
      <c r="L46" s="279"/>
      <c r="M46" s="277"/>
      <c r="N46" s="152"/>
      <c r="O46" s="171"/>
      <c r="P46" s="152"/>
      <c r="Q46" s="171"/>
      <c r="R46" s="152"/>
      <c r="S46" s="171"/>
    </row>
    <row r="47" spans="1:19" s="94" customFormat="1" ht="49.5" x14ac:dyDescent="0.2">
      <c r="A47" s="139"/>
      <c r="B47" s="139"/>
      <c r="C47" s="211"/>
      <c r="D47" s="275"/>
      <c r="E47" s="253"/>
      <c r="F47" s="147"/>
      <c r="G47" s="147"/>
      <c r="H47" s="147"/>
      <c r="I47" s="17" t="s">
        <v>649</v>
      </c>
      <c r="J47" s="120" t="s">
        <v>152</v>
      </c>
      <c r="K47" s="120" t="s">
        <v>112</v>
      </c>
      <c r="L47" s="268"/>
      <c r="M47" s="278"/>
      <c r="N47" s="153"/>
      <c r="O47" s="172"/>
      <c r="P47" s="153"/>
      <c r="Q47" s="172"/>
      <c r="R47" s="153"/>
      <c r="S47" s="172"/>
    </row>
    <row r="48" spans="1:19" s="94" customFormat="1" ht="66" x14ac:dyDescent="0.2">
      <c r="A48" s="139">
        <v>15</v>
      </c>
      <c r="B48" s="139" t="s">
        <v>643</v>
      </c>
      <c r="C48" s="211" t="s">
        <v>645</v>
      </c>
      <c r="D48" s="275" t="s">
        <v>659</v>
      </c>
      <c r="E48" s="253">
        <v>24</v>
      </c>
      <c r="F48" s="147" t="s">
        <v>646</v>
      </c>
      <c r="G48" s="147" t="s">
        <v>647</v>
      </c>
      <c r="H48" s="147" t="s">
        <v>629</v>
      </c>
      <c r="I48" s="17" t="s">
        <v>650</v>
      </c>
      <c r="J48" s="120" t="s">
        <v>128</v>
      </c>
      <c r="K48" s="120" t="s">
        <v>90</v>
      </c>
      <c r="L48" s="267">
        <v>119</v>
      </c>
      <c r="M48" s="276">
        <v>671561.63</v>
      </c>
      <c r="N48" s="151">
        <v>570827.37</v>
      </c>
      <c r="O48" s="170">
        <v>0.85</v>
      </c>
      <c r="P48" s="151">
        <v>87303</v>
      </c>
      <c r="Q48" s="170">
        <v>0.13</v>
      </c>
      <c r="R48" s="151">
        <v>13431.26</v>
      </c>
      <c r="S48" s="170">
        <v>0.02</v>
      </c>
    </row>
    <row r="49" spans="1:21" s="94" customFormat="1" ht="49.5" x14ac:dyDescent="0.2">
      <c r="A49" s="139"/>
      <c r="B49" s="139"/>
      <c r="C49" s="211"/>
      <c r="D49" s="275"/>
      <c r="E49" s="253"/>
      <c r="F49" s="147"/>
      <c r="G49" s="147"/>
      <c r="H49" s="147"/>
      <c r="I49" s="17" t="s">
        <v>651</v>
      </c>
      <c r="J49" s="120" t="s">
        <v>128</v>
      </c>
      <c r="K49" s="120" t="s">
        <v>67</v>
      </c>
      <c r="L49" s="279"/>
      <c r="M49" s="277"/>
      <c r="N49" s="152"/>
      <c r="O49" s="171"/>
      <c r="P49" s="152"/>
      <c r="Q49" s="171"/>
      <c r="R49" s="152"/>
      <c r="S49" s="171"/>
    </row>
    <row r="50" spans="1:21" s="94" customFormat="1" ht="66" x14ac:dyDescent="0.2">
      <c r="A50" s="139"/>
      <c r="B50" s="139"/>
      <c r="C50" s="211"/>
      <c r="D50" s="275"/>
      <c r="E50" s="253"/>
      <c r="F50" s="147"/>
      <c r="G50" s="147"/>
      <c r="H50" s="147"/>
      <c r="I50" s="17" t="s">
        <v>652</v>
      </c>
      <c r="J50" s="120" t="s">
        <v>128</v>
      </c>
      <c r="K50" s="120" t="s">
        <v>288</v>
      </c>
      <c r="L50" s="279"/>
      <c r="M50" s="277"/>
      <c r="N50" s="152"/>
      <c r="O50" s="171"/>
      <c r="P50" s="152"/>
      <c r="Q50" s="171"/>
      <c r="R50" s="152"/>
      <c r="S50" s="171"/>
    </row>
    <row r="51" spans="1:21" s="94" customFormat="1" ht="33" x14ac:dyDescent="0.2">
      <c r="A51" s="139"/>
      <c r="B51" s="139"/>
      <c r="C51" s="211"/>
      <c r="D51" s="275"/>
      <c r="E51" s="253"/>
      <c r="F51" s="147"/>
      <c r="G51" s="147"/>
      <c r="H51" s="147"/>
      <c r="I51" s="17" t="s">
        <v>653</v>
      </c>
      <c r="J51" s="120" t="s">
        <v>152</v>
      </c>
      <c r="K51" s="120" t="s">
        <v>160</v>
      </c>
      <c r="L51" s="268"/>
      <c r="M51" s="278"/>
      <c r="N51" s="153"/>
      <c r="O51" s="172"/>
      <c r="P51" s="153"/>
      <c r="Q51" s="172"/>
      <c r="R51" s="153"/>
      <c r="S51" s="172"/>
    </row>
    <row r="52" spans="1:21" s="94" customFormat="1" ht="16.5" x14ac:dyDescent="0.2">
      <c r="A52" s="134">
        <v>16</v>
      </c>
      <c r="B52" s="134" t="s">
        <v>668</v>
      </c>
      <c r="C52" s="151" t="s">
        <v>669</v>
      </c>
      <c r="D52" s="264" t="s">
        <v>678</v>
      </c>
      <c r="E52" s="246">
        <v>24</v>
      </c>
      <c r="F52" s="137" t="s">
        <v>670</v>
      </c>
      <c r="G52" s="137" t="s">
        <v>671</v>
      </c>
      <c r="H52" s="137" t="s">
        <v>629</v>
      </c>
      <c r="I52" s="17" t="s">
        <v>674</v>
      </c>
      <c r="J52" s="126" t="s">
        <v>152</v>
      </c>
      <c r="K52" s="126" t="s">
        <v>615</v>
      </c>
      <c r="L52" s="267">
        <v>120</v>
      </c>
      <c r="M52" s="276">
        <v>1383306.04</v>
      </c>
      <c r="N52" s="151">
        <v>1175810.1100000001</v>
      </c>
      <c r="O52" s="170">
        <v>0.85</v>
      </c>
      <c r="P52" s="151">
        <v>179829.78</v>
      </c>
      <c r="Q52" s="170">
        <v>0.13</v>
      </c>
      <c r="R52" s="151">
        <v>27666.15</v>
      </c>
      <c r="S52" s="170">
        <v>0.02</v>
      </c>
    </row>
    <row r="53" spans="1:21" s="94" customFormat="1" ht="33" x14ac:dyDescent="0.2">
      <c r="A53" s="136"/>
      <c r="B53" s="136"/>
      <c r="C53" s="152"/>
      <c r="D53" s="265"/>
      <c r="E53" s="257"/>
      <c r="F53" s="269"/>
      <c r="G53" s="269"/>
      <c r="H53" s="269"/>
      <c r="I53" s="17" t="s">
        <v>675</v>
      </c>
      <c r="J53" s="126" t="s">
        <v>128</v>
      </c>
      <c r="K53" s="126" t="s">
        <v>103</v>
      </c>
      <c r="L53" s="279"/>
      <c r="M53" s="277"/>
      <c r="N53" s="152"/>
      <c r="O53" s="171"/>
      <c r="P53" s="152"/>
      <c r="Q53" s="171"/>
      <c r="R53" s="152"/>
      <c r="S53" s="171"/>
    </row>
    <row r="54" spans="1:21" s="94" customFormat="1" ht="16.5" x14ac:dyDescent="0.2">
      <c r="A54" s="136"/>
      <c r="B54" s="136"/>
      <c r="C54" s="152"/>
      <c r="D54" s="265"/>
      <c r="E54" s="257"/>
      <c r="F54" s="269"/>
      <c r="G54" s="269"/>
      <c r="H54" s="269"/>
      <c r="I54" s="17" t="s">
        <v>676</v>
      </c>
      <c r="J54" s="126" t="s">
        <v>128</v>
      </c>
      <c r="K54" s="126" t="s">
        <v>103</v>
      </c>
      <c r="L54" s="279"/>
      <c r="M54" s="277"/>
      <c r="N54" s="152"/>
      <c r="O54" s="171"/>
      <c r="P54" s="152"/>
      <c r="Q54" s="171"/>
      <c r="R54" s="152"/>
      <c r="S54" s="171"/>
    </row>
    <row r="55" spans="1:21" s="94" customFormat="1" ht="33" x14ac:dyDescent="0.2">
      <c r="A55" s="136"/>
      <c r="B55" s="136"/>
      <c r="C55" s="152"/>
      <c r="D55" s="265"/>
      <c r="E55" s="257"/>
      <c r="F55" s="269"/>
      <c r="G55" s="269"/>
      <c r="H55" s="269"/>
      <c r="I55" s="17" t="s">
        <v>677</v>
      </c>
      <c r="J55" s="126" t="s">
        <v>128</v>
      </c>
      <c r="K55" s="126" t="s">
        <v>103</v>
      </c>
      <c r="L55" s="279"/>
      <c r="M55" s="277"/>
      <c r="N55" s="152"/>
      <c r="O55" s="171"/>
      <c r="P55" s="152"/>
      <c r="Q55" s="171"/>
      <c r="R55" s="152"/>
      <c r="S55" s="171"/>
    </row>
    <row r="56" spans="1:21" s="94" customFormat="1" ht="66" x14ac:dyDescent="0.2">
      <c r="A56" s="135"/>
      <c r="B56" s="135"/>
      <c r="C56" s="153"/>
      <c r="D56" s="266"/>
      <c r="E56" s="247"/>
      <c r="F56" s="138"/>
      <c r="G56" s="138"/>
      <c r="H56" s="138"/>
      <c r="I56" s="17" t="s">
        <v>440</v>
      </c>
      <c r="J56" s="126" t="s">
        <v>152</v>
      </c>
      <c r="K56" s="126" t="s">
        <v>164</v>
      </c>
      <c r="L56" s="268"/>
      <c r="M56" s="278"/>
      <c r="N56" s="153"/>
      <c r="O56" s="172"/>
      <c r="P56" s="153"/>
      <c r="Q56" s="172"/>
      <c r="R56" s="153"/>
      <c r="S56" s="172"/>
    </row>
    <row r="57" spans="1:21" ht="42" customHeight="1" x14ac:dyDescent="0.2">
      <c r="A57" s="293" t="s">
        <v>358</v>
      </c>
      <c r="B57" s="294"/>
      <c r="C57" s="294"/>
      <c r="D57" s="294"/>
      <c r="E57" s="294"/>
      <c r="F57" s="294"/>
      <c r="G57" s="294"/>
      <c r="H57" s="294"/>
      <c r="I57" s="294"/>
      <c r="J57" s="294"/>
      <c r="K57" s="295"/>
      <c r="L57" s="92"/>
      <c r="M57" s="93">
        <f>SUM(M8:M56)</f>
        <v>12274317.190000001</v>
      </c>
      <c r="N57" s="93">
        <f t="shared" ref="N57:R57" si="0">SUM(N8:N56)</f>
        <v>10433169.529999997</v>
      </c>
      <c r="O57" s="93"/>
      <c r="P57" s="93">
        <f t="shared" si="0"/>
        <v>1595661.2100000002</v>
      </c>
      <c r="Q57" s="93"/>
      <c r="R57" s="93">
        <f t="shared" si="0"/>
        <v>245486.44999999998</v>
      </c>
      <c r="S57" s="93"/>
    </row>
    <row r="58" spans="1:21" ht="21" customHeight="1" thickBot="1" x14ac:dyDescent="0.35">
      <c r="A58" s="217" t="s">
        <v>359</v>
      </c>
      <c r="B58" s="218"/>
      <c r="C58" s="218"/>
      <c r="D58" s="218"/>
      <c r="E58" s="218"/>
      <c r="F58" s="218"/>
      <c r="G58" s="218"/>
      <c r="H58" s="218"/>
      <c r="I58" s="218"/>
      <c r="J58" s="218"/>
      <c r="K58" s="219"/>
      <c r="L58" s="31"/>
      <c r="M58" s="63">
        <f>M57</f>
        <v>12274317.190000001</v>
      </c>
      <c r="N58" s="63">
        <f>N57</f>
        <v>10433169.529999997</v>
      </c>
      <c r="O58" s="64"/>
      <c r="P58" s="63">
        <f>P57</f>
        <v>1595661.2100000002</v>
      </c>
      <c r="Q58" s="64"/>
      <c r="R58" s="63">
        <f>R57</f>
        <v>245486.44999999998</v>
      </c>
      <c r="S58" s="33"/>
      <c r="T58" s="25"/>
      <c r="U58" s="25"/>
    </row>
    <row r="59" spans="1:21" x14ac:dyDescent="0.2">
      <c r="M59" s="25"/>
      <c r="N59" s="25">
        <f>'PA 1'!M25+'PA 2'!M68+'PA 3'!M41+'PA 4'!M106+'PA 5'!M58</f>
        <v>108274748.79470588</v>
      </c>
    </row>
    <row r="60" spans="1:21" x14ac:dyDescent="0.2">
      <c r="A60" s="255" t="s">
        <v>673</v>
      </c>
      <c r="B60" s="256"/>
      <c r="C60" s="256"/>
      <c r="D60" s="256"/>
      <c r="E60" s="256"/>
      <c r="F60" s="256"/>
      <c r="G60" s="256"/>
      <c r="H60" s="256"/>
      <c r="I60" s="256"/>
      <c r="J60" s="256"/>
      <c r="K60" s="256"/>
      <c r="L60" s="256"/>
      <c r="M60" s="256"/>
      <c r="N60" s="256"/>
      <c r="O60" s="256"/>
      <c r="P60" s="256"/>
      <c r="Q60" s="256"/>
      <c r="R60" s="256"/>
      <c r="S60" s="256"/>
    </row>
    <row r="61" spans="1:21" x14ac:dyDescent="0.2">
      <c r="A61" s="256"/>
      <c r="B61" s="256"/>
      <c r="C61" s="256"/>
      <c r="D61" s="256"/>
      <c r="E61" s="256"/>
      <c r="F61" s="256"/>
      <c r="G61" s="256"/>
      <c r="H61" s="256"/>
      <c r="I61" s="256"/>
      <c r="J61" s="256"/>
      <c r="K61" s="256"/>
      <c r="L61" s="256"/>
      <c r="M61" s="256"/>
      <c r="N61" s="256"/>
      <c r="O61" s="256"/>
      <c r="P61" s="256"/>
      <c r="Q61" s="256"/>
      <c r="R61" s="256"/>
      <c r="S61" s="256"/>
    </row>
    <row r="67" spans="16:19" x14ac:dyDescent="0.2">
      <c r="S67" s="25"/>
    </row>
    <row r="74" spans="16:19" x14ac:dyDescent="0.2">
      <c r="P74" s="25"/>
    </row>
  </sheetData>
  <autoFilter ref="A1:S58"/>
  <mergeCells count="274">
    <mergeCell ref="H52:H56"/>
    <mergeCell ref="G52:G56"/>
    <mergeCell ref="F52:F56"/>
    <mergeCell ref="E52:E56"/>
    <mergeCell ref="D52:D56"/>
    <mergeCell ref="C52:C56"/>
    <mergeCell ref="B52:B56"/>
    <mergeCell ref="A52:A56"/>
    <mergeCell ref="S52:S56"/>
    <mergeCell ref="R52:R56"/>
    <mergeCell ref="Q52:Q56"/>
    <mergeCell ref="P52:P56"/>
    <mergeCell ref="O52:O56"/>
    <mergeCell ref="N52:N56"/>
    <mergeCell ref="M52:M56"/>
    <mergeCell ref="L52:L56"/>
    <mergeCell ref="S48:S51"/>
    <mergeCell ref="R48:R51"/>
    <mergeCell ref="Q48:Q51"/>
    <mergeCell ref="P48:P51"/>
    <mergeCell ref="O48:O51"/>
    <mergeCell ref="N48:N51"/>
    <mergeCell ref="M48:M51"/>
    <mergeCell ref="L48:L51"/>
    <mergeCell ref="S42:S43"/>
    <mergeCell ref="R42:R43"/>
    <mergeCell ref="Q42:Q43"/>
    <mergeCell ref="P42:P43"/>
    <mergeCell ref="O42:O43"/>
    <mergeCell ref="N42:N43"/>
    <mergeCell ref="M42:M43"/>
    <mergeCell ref="L42:L43"/>
    <mergeCell ref="S44:S47"/>
    <mergeCell ref="R44:R47"/>
    <mergeCell ref="Q44:Q47"/>
    <mergeCell ref="P44:P47"/>
    <mergeCell ref="O44:O47"/>
    <mergeCell ref="N44:N47"/>
    <mergeCell ref="M44:M47"/>
    <mergeCell ref="L44:L47"/>
    <mergeCell ref="A44:A47"/>
    <mergeCell ref="A48:A51"/>
    <mergeCell ref="H44:H47"/>
    <mergeCell ref="G44:G47"/>
    <mergeCell ref="F44:F47"/>
    <mergeCell ref="E44:E47"/>
    <mergeCell ref="D44:D47"/>
    <mergeCell ref="C44:C47"/>
    <mergeCell ref="B44:B47"/>
    <mergeCell ref="H48:H51"/>
    <mergeCell ref="G48:G51"/>
    <mergeCell ref="F48:F51"/>
    <mergeCell ref="E48:E51"/>
    <mergeCell ref="D48:D51"/>
    <mergeCell ref="C48:C51"/>
    <mergeCell ref="B48:B51"/>
    <mergeCell ref="H42:H43"/>
    <mergeCell ref="G42:G43"/>
    <mergeCell ref="F42:F43"/>
    <mergeCell ref="E42:E43"/>
    <mergeCell ref="D42:D43"/>
    <mergeCell ref="C42:C43"/>
    <mergeCell ref="B42:B43"/>
    <mergeCell ref="A42:A43"/>
    <mergeCell ref="D40:D41"/>
    <mergeCell ref="C40:C41"/>
    <mergeCell ref="B40:B41"/>
    <mergeCell ref="A40:A41"/>
    <mergeCell ref="G40:G41"/>
    <mergeCell ref="F40:F41"/>
    <mergeCell ref="E40:E41"/>
    <mergeCell ref="S40:S41"/>
    <mergeCell ref="R40:R41"/>
    <mergeCell ref="Q40:Q41"/>
    <mergeCell ref="P40:P41"/>
    <mergeCell ref="O40:O41"/>
    <mergeCell ref="N40:N41"/>
    <mergeCell ref="M40:M41"/>
    <mergeCell ref="L40:L41"/>
    <mergeCell ref="H40:H41"/>
    <mergeCell ref="S32:S34"/>
    <mergeCell ref="R32:R34"/>
    <mergeCell ref="Q32:Q34"/>
    <mergeCell ref="P32:P34"/>
    <mergeCell ref="O32:O34"/>
    <mergeCell ref="N32:N34"/>
    <mergeCell ref="M32:M34"/>
    <mergeCell ref="L32:L34"/>
    <mergeCell ref="L35:L39"/>
    <mergeCell ref="P35:P39"/>
    <mergeCell ref="O35:O39"/>
    <mergeCell ref="N35:N39"/>
    <mergeCell ref="M35:M39"/>
    <mergeCell ref="Q35:Q39"/>
    <mergeCell ref="S35:S39"/>
    <mergeCell ref="R35:R39"/>
    <mergeCell ref="F32:F34"/>
    <mergeCell ref="E32:E34"/>
    <mergeCell ref="D32:D34"/>
    <mergeCell ref="C32:C34"/>
    <mergeCell ref="B32:B34"/>
    <mergeCell ref="A32:A34"/>
    <mergeCell ref="G35:G39"/>
    <mergeCell ref="F35:F39"/>
    <mergeCell ref="E35:E39"/>
    <mergeCell ref="D35:D39"/>
    <mergeCell ref="C35:C39"/>
    <mergeCell ref="B35:B39"/>
    <mergeCell ref="A35:A39"/>
    <mergeCell ref="F15:F17"/>
    <mergeCell ref="E15:E17"/>
    <mergeCell ref="D15:D17"/>
    <mergeCell ref="C15:C17"/>
    <mergeCell ref="B18:B21"/>
    <mergeCell ref="A18:A21"/>
    <mergeCell ref="F18:F21"/>
    <mergeCell ref="E18:E21"/>
    <mergeCell ref="D18:D21"/>
    <mergeCell ref="C18:C21"/>
    <mergeCell ref="A11:A12"/>
    <mergeCell ref="G13:G14"/>
    <mergeCell ref="F13:F14"/>
    <mergeCell ref="E13:E14"/>
    <mergeCell ref="D13:D14"/>
    <mergeCell ref="C13:C14"/>
    <mergeCell ref="B13:B14"/>
    <mergeCell ref="A13:A14"/>
    <mergeCell ref="G11:G12"/>
    <mergeCell ref="F11:F12"/>
    <mergeCell ref="E11:E12"/>
    <mergeCell ref="D11:D12"/>
    <mergeCell ref="C11:C12"/>
    <mergeCell ref="R8:R10"/>
    <mergeCell ref="S8:S10"/>
    <mergeCell ref="S13:S14"/>
    <mergeCell ref="S11:S12"/>
    <mergeCell ref="R13:R14"/>
    <mergeCell ref="R11:R12"/>
    <mergeCell ref="Q13:Q14"/>
    <mergeCell ref="Q11:Q12"/>
    <mergeCell ref="B11:B12"/>
    <mergeCell ref="L11:L12"/>
    <mergeCell ref="P13:P14"/>
    <mergeCell ref="P11:P12"/>
    <mergeCell ref="O13:O14"/>
    <mergeCell ref="O11:O12"/>
    <mergeCell ref="M13:M14"/>
    <mergeCell ref="N13:N14"/>
    <mergeCell ref="N11:N12"/>
    <mergeCell ref="M11:M12"/>
    <mergeCell ref="L13:L14"/>
    <mergeCell ref="H8:H10"/>
    <mergeCell ref="H11:H12"/>
    <mergeCell ref="H13:H14"/>
    <mergeCell ref="A6:S6"/>
    <mergeCell ref="A7:S7"/>
    <mergeCell ref="G1:G2"/>
    <mergeCell ref="I1:I2"/>
    <mergeCell ref="J1:J2"/>
    <mergeCell ref="K1:K2"/>
    <mergeCell ref="L1:L2"/>
    <mergeCell ref="M1:R1"/>
    <mergeCell ref="A1:A2"/>
    <mergeCell ref="B1:B2"/>
    <mergeCell ref="C1:C2"/>
    <mergeCell ref="D1:D2"/>
    <mergeCell ref="E1:E2"/>
    <mergeCell ref="F1:F2"/>
    <mergeCell ref="H1:H2"/>
    <mergeCell ref="A60:S61"/>
    <mergeCell ref="L8:L10"/>
    <mergeCell ref="M8:M10"/>
    <mergeCell ref="N8:N10"/>
    <mergeCell ref="O8:O10"/>
    <mergeCell ref="P8:P10"/>
    <mergeCell ref="Q8:Q10"/>
    <mergeCell ref="A8:A10"/>
    <mergeCell ref="B8:B10"/>
    <mergeCell ref="C8:C10"/>
    <mergeCell ref="D8:D10"/>
    <mergeCell ref="E8:E10"/>
    <mergeCell ref="B15:B17"/>
    <mergeCell ref="A15:A17"/>
    <mergeCell ref="M15:M17"/>
    <mergeCell ref="L15:L17"/>
    <mergeCell ref="S15:S17"/>
    <mergeCell ref="R15:R17"/>
    <mergeCell ref="Q15:Q17"/>
    <mergeCell ref="P15:P17"/>
    <mergeCell ref="O15:O17"/>
    <mergeCell ref="N15:N17"/>
    <mergeCell ref="F8:F10"/>
    <mergeCell ref="G8:G10"/>
    <mergeCell ref="M22:M23"/>
    <mergeCell ref="L22:L23"/>
    <mergeCell ref="P22:P23"/>
    <mergeCell ref="O22:O23"/>
    <mergeCell ref="N22:N23"/>
    <mergeCell ref="S22:S23"/>
    <mergeCell ref="R22:R23"/>
    <mergeCell ref="A57:K57"/>
    <mergeCell ref="A58:K58"/>
    <mergeCell ref="Q22:Q23"/>
    <mergeCell ref="C22:C23"/>
    <mergeCell ref="B22:B23"/>
    <mergeCell ref="G22:G23"/>
    <mergeCell ref="F22:F23"/>
    <mergeCell ref="E22:E23"/>
    <mergeCell ref="D22:D23"/>
    <mergeCell ref="A22:A23"/>
    <mergeCell ref="B24:B27"/>
    <mergeCell ref="A24:A27"/>
    <mergeCell ref="S24:S27"/>
    <mergeCell ref="R24:R27"/>
    <mergeCell ref="Q24:Q27"/>
    <mergeCell ref="P24:P27"/>
    <mergeCell ref="O24:O27"/>
    <mergeCell ref="S18:S21"/>
    <mergeCell ref="R18:R21"/>
    <mergeCell ref="Q18:Q21"/>
    <mergeCell ref="P18:P21"/>
    <mergeCell ref="O18:O21"/>
    <mergeCell ref="N18:N21"/>
    <mergeCell ref="M18:M21"/>
    <mergeCell ref="L18:L21"/>
    <mergeCell ref="G18:G21"/>
    <mergeCell ref="N24:N27"/>
    <mergeCell ref="M24:M27"/>
    <mergeCell ref="L24:L27"/>
    <mergeCell ref="G24:G27"/>
    <mergeCell ref="F24:F27"/>
    <mergeCell ref="E24:E27"/>
    <mergeCell ref="D24:D27"/>
    <mergeCell ref="C24:C27"/>
    <mergeCell ref="G28:G29"/>
    <mergeCell ref="F28:F29"/>
    <mergeCell ref="E28:E29"/>
    <mergeCell ref="D28:D29"/>
    <mergeCell ref="C28:C29"/>
    <mergeCell ref="B28:B29"/>
    <mergeCell ref="A28:A29"/>
    <mergeCell ref="S28:S29"/>
    <mergeCell ref="R28:R29"/>
    <mergeCell ref="Q28:Q29"/>
    <mergeCell ref="P28:P29"/>
    <mergeCell ref="O28:O29"/>
    <mergeCell ref="N28:N29"/>
    <mergeCell ref="M28:M29"/>
    <mergeCell ref="L28:L29"/>
    <mergeCell ref="F30:F31"/>
    <mergeCell ref="E30:E31"/>
    <mergeCell ref="D30:D31"/>
    <mergeCell ref="C30:C31"/>
    <mergeCell ref="B30:B31"/>
    <mergeCell ref="A30:A31"/>
    <mergeCell ref="S30:S31"/>
    <mergeCell ref="R30:R31"/>
    <mergeCell ref="Q30:Q31"/>
    <mergeCell ref="P30:P31"/>
    <mergeCell ref="O30:O31"/>
    <mergeCell ref="N30:N31"/>
    <mergeCell ref="M30:M31"/>
    <mergeCell ref="L30:L31"/>
    <mergeCell ref="H15:H17"/>
    <mergeCell ref="H18:H21"/>
    <mergeCell ref="H22:H23"/>
    <mergeCell ref="H24:H27"/>
    <mergeCell ref="H28:H29"/>
    <mergeCell ref="H30:H31"/>
    <mergeCell ref="H32:H34"/>
    <mergeCell ref="H35:H39"/>
    <mergeCell ref="G30:G31"/>
    <mergeCell ref="G15:G17"/>
    <mergeCell ref="G32:G34"/>
  </mergeCells>
  <pageMargins left="0.70866141732283472" right="0.70866141732283472" top="0.47244094488188981" bottom="0.51181102362204722" header="0.31496062992125984" footer="0.31496062992125984"/>
  <pageSetup paperSize="9" scale="34"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view="pageBreakPreview" topLeftCell="A16" zoomScale="80" zoomScaleNormal="100" zoomScaleSheetLayoutView="80" zoomScalePageLayoutView="82" workbookViewId="0">
      <selection activeCell="L7" sqref="L7:L17"/>
    </sheetView>
  </sheetViews>
  <sheetFormatPr defaultRowHeight="12.75" x14ac:dyDescent="0.2"/>
  <cols>
    <col min="1" max="1" width="11.28515625" style="2" customWidth="1"/>
    <col min="2" max="2" width="19.42578125" style="2" customWidth="1"/>
    <col min="3" max="3" width="64.28515625" style="22" customWidth="1"/>
    <col min="4" max="4" width="46.42578125" style="23" customWidth="1"/>
    <col min="5" max="5" width="22.5703125" style="2" customWidth="1"/>
    <col min="6" max="6" width="13.5703125" style="2" customWidth="1"/>
    <col min="7" max="7" width="14.140625" style="2" customWidth="1"/>
    <col min="8" max="8" width="16.7109375" style="2" customWidth="1"/>
    <col min="9" max="9" width="26.5703125" style="24"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36.75" customHeight="1" x14ac:dyDescent="0.2">
      <c r="A1" s="296" t="s">
        <v>0</v>
      </c>
      <c r="B1" s="132" t="s">
        <v>1</v>
      </c>
      <c r="C1" s="132" t="s">
        <v>2</v>
      </c>
      <c r="D1" s="132" t="s">
        <v>3</v>
      </c>
      <c r="E1" s="132" t="s">
        <v>4</v>
      </c>
      <c r="F1" s="132" t="s">
        <v>5</v>
      </c>
      <c r="G1" s="132" t="s">
        <v>6</v>
      </c>
      <c r="H1" s="132" t="s">
        <v>626</v>
      </c>
      <c r="I1" s="132" t="s">
        <v>233</v>
      </c>
      <c r="J1" s="132" t="s">
        <v>8</v>
      </c>
      <c r="K1" s="132" t="s">
        <v>9</v>
      </c>
      <c r="L1" s="132" t="s">
        <v>10</v>
      </c>
      <c r="M1" s="182" t="s">
        <v>11</v>
      </c>
      <c r="N1" s="183"/>
      <c r="O1" s="183"/>
      <c r="P1" s="183"/>
      <c r="Q1" s="183"/>
    </row>
    <row r="2" spans="1:17" ht="81" customHeight="1" x14ac:dyDescent="0.2">
      <c r="A2" s="297"/>
      <c r="B2" s="133"/>
      <c r="C2" s="133"/>
      <c r="D2" s="133"/>
      <c r="E2" s="133"/>
      <c r="F2" s="133"/>
      <c r="G2" s="133"/>
      <c r="H2" s="133"/>
      <c r="I2" s="133"/>
      <c r="J2" s="133"/>
      <c r="K2" s="133"/>
      <c r="L2" s="133"/>
      <c r="M2" s="3" t="s">
        <v>12</v>
      </c>
      <c r="N2" s="3" t="s">
        <v>13</v>
      </c>
      <c r="O2" s="3" t="s">
        <v>14</v>
      </c>
      <c r="P2" s="3" t="s">
        <v>15</v>
      </c>
      <c r="Q2" s="3" t="s">
        <v>16</v>
      </c>
    </row>
    <row r="3" spans="1:17" ht="53.25" customHeight="1" x14ac:dyDescent="0.25">
      <c r="A3" s="5" t="s">
        <v>19</v>
      </c>
      <c r="B3" s="3" t="s">
        <v>20</v>
      </c>
      <c r="C3" s="6" t="s">
        <v>21</v>
      </c>
      <c r="D3" s="6" t="s">
        <v>22</v>
      </c>
      <c r="E3" s="6" t="s">
        <v>23</v>
      </c>
      <c r="F3" s="6" t="s">
        <v>24</v>
      </c>
      <c r="G3" s="6" t="s">
        <v>25</v>
      </c>
      <c r="H3" s="119" t="s">
        <v>627</v>
      </c>
      <c r="I3" s="6" t="s">
        <v>26</v>
      </c>
      <c r="J3" s="3" t="s">
        <v>27</v>
      </c>
      <c r="K3" s="3" t="s">
        <v>28</v>
      </c>
      <c r="L3" s="3" t="s">
        <v>29</v>
      </c>
      <c r="M3" s="3" t="s">
        <v>30</v>
      </c>
      <c r="N3" s="3" t="s">
        <v>31</v>
      </c>
      <c r="O3" s="3" t="s">
        <v>32</v>
      </c>
      <c r="P3" s="3" t="s">
        <v>33</v>
      </c>
      <c r="Q3" s="3" t="s">
        <v>34</v>
      </c>
    </row>
    <row r="4" spans="1:17" ht="69.75" customHeight="1" x14ac:dyDescent="0.2">
      <c r="A4" s="5" t="s">
        <v>37</v>
      </c>
      <c r="B4" s="3" t="s">
        <v>38</v>
      </c>
      <c r="C4" s="6" t="s">
        <v>39</v>
      </c>
      <c r="D4" s="6" t="s">
        <v>40</v>
      </c>
      <c r="E4" s="6" t="s">
        <v>41</v>
      </c>
      <c r="F4" s="6" t="s">
        <v>42</v>
      </c>
      <c r="G4" s="6" t="s">
        <v>43</v>
      </c>
      <c r="H4" s="119" t="s">
        <v>672</v>
      </c>
      <c r="I4" s="6" t="s">
        <v>44</v>
      </c>
      <c r="J4" s="3" t="s">
        <v>45</v>
      </c>
      <c r="K4" s="3" t="s">
        <v>46</v>
      </c>
      <c r="L4" s="3" t="s">
        <v>47</v>
      </c>
      <c r="M4" s="3" t="s">
        <v>48</v>
      </c>
      <c r="N4" s="3" t="s">
        <v>49</v>
      </c>
      <c r="O4" s="3" t="s">
        <v>50</v>
      </c>
      <c r="P4" s="3" t="s">
        <v>51</v>
      </c>
      <c r="Q4" s="3"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
        <v>17</v>
      </c>
    </row>
    <row r="6" spans="1:17" ht="25.5" customHeight="1" x14ac:dyDescent="0.2">
      <c r="A6" s="189" t="s">
        <v>234</v>
      </c>
      <c r="B6" s="190"/>
      <c r="C6" s="190"/>
      <c r="D6" s="190"/>
      <c r="E6" s="190"/>
      <c r="F6" s="190"/>
      <c r="G6" s="190"/>
      <c r="H6" s="190"/>
      <c r="I6" s="190"/>
      <c r="J6" s="190"/>
      <c r="K6" s="190"/>
      <c r="L6" s="190"/>
      <c r="M6" s="190"/>
      <c r="N6" s="190"/>
      <c r="O6" s="190"/>
      <c r="P6" s="190"/>
      <c r="Q6" s="190"/>
    </row>
    <row r="7" spans="1:17" ht="143.25" customHeight="1" x14ac:dyDescent="0.2">
      <c r="A7" s="40">
        <v>1</v>
      </c>
      <c r="B7" s="16" t="s">
        <v>235</v>
      </c>
      <c r="C7" s="41" t="s">
        <v>266</v>
      </c>
      <c r="D7" s="41" t="s">
        <v>236</v>
      </c>
      <c r="E7" s="16">
        <v>12</v>
      </c>
      <c r="F7" s="49">
        <v>42005</v>
      </c>
      <c r="G7" s="42" t="s">
        <v>237</v>
      </c>
      <c r="H7" s="42" t="s">
        <v>628</v>
      </c>
      <c r="I7" s="16" t="s">
        <v>273</v>
      </c>
      <c r="J7" s="16" t="s">
        <v>128</v>
      </c>
      <c r="K7" s="16" t="s">
        <v>103</v>
      </c>
      <c r="L7" s="176" t="s">
        <v>238</v>
      </c>
      <c r="M7" s="11">
        <v>260000</v>
      </c>
      <c r="N7" s="11">
        <v>169000</v>
      </c>
      <c r="O7" s="39">
        <v>0.65</v>
      </c>
      <c r="P7" s="43">
        <v>91000</v>
      </c>
      <c r="Q7" s="39">
        <v>0.35</v>
      </c>
    </row>
    <row r="8" spans="1:17" ht="135" customHeight="1" x14ac:dyDescent="0.2">
      <c r="A8" s="40">
        <v>2</v>
      </c>
      <c r="B8" s="16" t="s">
        <v>235</v>
      </c>
      <c r="C8" s="41" t="s">
        <v>268</v>
      </c>
      <c r="D8" s="41" t="s">
        <v>239</v>
      </c>
      <c r="E8" s="16">
        <v>12</v>
      </c>
      <c r="F8" s="49">
        <v>42005</v>
      </c>
      <c r="G8" s="42" t="s">
        <v>237</v>
      </c>
      <c r="H8" s="42" t="s">
        <v>628</v>
      </c>
      <c r="I8" s="16" t="s">
        <v>272</v>
      </c>
      <c r="J8" s="16" t="s">
        <v>128</v>
      </c>
      <c r="K8" s="16" t="s">
        <v>103</v>
      </c>
      <c r="L8" s="177"/>
      <c r="M8" s="11">
        <v>9100</v>
      </c>
      <c r="N8" s="11">
        <f>M8*0.65</f>
        <v>5915</v>
      </c>
      <c r="O8" s="39">
        <v>0.65</v>
      </c>
      <c r="P8" s="11">
        <f>M8*0.35</f>
        <v>3185</v>
      </c>
      <c r="Q8" s="39">
        <v>0.35</v>
      </c>
    </row>
    <row r="9" spans="1:17" ht="70.5" customHeight="1" x14ac:dyDescent="0.2">
      <c r="A9" s="40">
        <v>3</v>
      </c>
      <c r="B9" s="16" t="s">
        <v>235</v>
      </c>
      <c r="C9" s="41" t="s">
        <v>240</v>
      </c>
      <c r="D9" s="41" t="s">
        <v>241</v>
      </c>
      <c r="E9" s="16">
        <v>18</v>
      </c>
      <c r="F9" s="49">
        <v>42005</v>
      </c>
      <c r="G9" s="16" t="s">
        <v>242</v>
      </c>
      <c r="H9" s="42" t="s">
        <v>628</v>
      </c>
      <c r="I9" s="16" t="s">
        <v>243</v>
      </c>
      <c r="J9" s="16" t="s">
        <v>128</v>
      </c>
      <c r="K9" s="16" t="s">
        <v>244</v>
      </c>
      <c r="L9" s="177"/>
      <c r="M9" s="11">
        <v>50000</v>
      </c>
      <c r="N9" s="11">
        <f>M9*0.65</f>
        <v>32500</v>
      </c>
      <c r="O9" s="39">
        <v>0.65</v>
      </c>
      <c r="P9" s="11">
        <f>M9*0.35</f>
        <v>17500</v>
      </c>
      <c r="Q9" s="39">
        <v>0.35</v>
      </c>
    </row>
    <row r="10" spans="1:17" ht="81.75" customHeight="1" x14ac:dyDescent="0.2">
      <c r="A10" s="40">
        <v>4</v>
      </c>
      <c r="B10" s="16" t="s">
        <v>235</v>
      </c>
      <c r="C10" s="41" t="s">
        <v>245</v>
      </c>
      <c r="D10" s="41" t="s">
        <v>241</v>
      </c>
      <c r="E10" s="16">
        <v>18</v>
      </c>
      <c r="F10" s="49">
        <v>42370</v>
      </c>
      <c r="G10" s="16" t="s">
        <v>246</v>
      </c>
      <c r="H10" s="42" t="s">
        <v>628</v>
      </c>
      <c r="I10" s="16" t="s">
        <v>243</v>
      </c>
      <c r="J10" s="16" t="s">
        <v>128</v>
      </c>
      <c r="K10" s="16" t="s">
        <v>244</v>
      </c>
      <c r="L10" s="177"/>
      <c r="M10" s="11">
        <v>1099025</v>
      </c>
      <c r="N10" s="11">
        <f>M10*0.65</f>
        <v>714366.25</v>
      </c>
      <c r="O10" s="39">
        <v>0.65</v>
      </c>
      <c r="P10" s="11">
        <f>M10*0.35</f>
        <v>384658.75</v>
      </c>
      <c r="Q10" s="39">
        <v>0.35</v>
      </c>
    </row>
    <row r="11" spans="1:17" ht="141" customHeight="1" x14ac:dyDescent="0.2">
      <c r="A11" s="40">
        <v>5</v>
      </c>
      <c r="B11" s="16" t="s">
        <v>235</v>
      </c>
      <c r="C11" s="41" t="s">
        <v>265</v>
      </c>
      <c r="D11" s="41" t="s">
        <v>236</v>
      </c>
      <c r="E11" s="16">
        <v>12</v>
      </c>
      <c r="F11" s="49">
        <v>42370</v>
      </c>
      <c r="G11" s="16" t="s">
        <v>247</v>
      </c>
      <c r="H11" s="42" t="s">
        <v>628</v>
      </c>
      <c r="I11" s="47" t="s">
        <v>273</v>
      </c>
      <c r="J11" s="16" t="s">
        <v>128</v>
      </c>
      <c r="K11" s="16" t="s">
        <v>103</v>
      </c>
      <c r="L11" s="177"/>
      <c r="M11" s="11">
        <f>[1]AT!$H$9</f>
        <v>1548800</v>
      </c>
      <c r="N11" s="11">
        <f>M11*O11</f>
        <v>1006720</v>
      </c>
      <c r="O11" s="39">
        <v>0.65</v>
      </c>
      <c r="P11" s="11">
        <f>M11*Q11</f>
        <v>542080</v>
      </c>
      <c r="Q11" s="39">
        <v>0.35</v>
      </c>
    </row>
    <row r="12" spans="1:17" ht="141" customHeight="1" x14ac:dyDescent="0.2">
      <c r="A12" s="40">
        <v>6</v>
      </c>
      <c r="B12" s="47" t="s">
        <v>235</v>
      </c>
      <c r="C12" s="17" t="s">
        <v>269</v>
      </c>
      <c r="D12" s="41" t="s">
        <v>239</v>
      </c>
      <c r="E12" s="47">
        <v>12</v>
      </c>
      <c r="F12" s="49">
        <v>42370</v>
      </c>
      <c r="G12" s="47" t="s">
        <v>247</v>
      </c>
      <c r="H12" s="42" t="s">
        <v>628</v>
      </c>
      <c r="I12" s="47" t="s">
        <v>272</v>
      </c>
      <c r="J12" s="47" t="s">
        <v>128</v>
      </c>
      <c r="K12" s="47" t="s">
        <v>103</v>
      </c>
      <c r="L12" s="177"/>
      <c r="M12" s="46">
        <f>[1]AT!$H$10</f>
        <v>374608</v>
      </c>
      <c r="N12" s="46">
        <f>M12*O12</f>
        <v>243495.2</v>
      </c>
      <c r="O12" s="39">
        <v>0.65</v>
      </c>
      <c r="P12" s="46">
        <f>M12*Q12</f>
        <v>131112.79999999999</v>
      </c>
      <c r="Q12" s="39">
        <v>0.35</v>
      </c>
    </row>
    <row r="13" spans="1:17" ht="141" customHeight="1" x14ac:dyDescent="0.2">
      <c r="A13" s="40">
        <v>7</v>
      </c>
      <c r="B13" s="47" t="s">
        <v>235</v>
      </c>
      <c r="C13" s="41" t="s">
        <v>270</v>
      </c>
      <c r="D13" s="41" t="s">
        <v>267</v>
      </c>
      <c r="E13" s="47">
        <v>15</v>
      </c>
      <c r="F13" s="49">
        <v>42736</v>
      </c>
      <c r="G13" s="49">
        <v>43190</v>
      </c>
      <c r="H13" s="117" t="s">
        <v>629</v>
      </c>
      <c r="I13" s="47" t="s">
        <v>273</v>
      </c>
      <c r="J13" s="47" t="s">
        <v>128</v>
      </c>
      <c r="K13" s="47" t="s">
        <v>103</v>
      </c>
      <c r="L13" s="177"/>
      <c r="M13" s="46">
        <v>1789020</v>
      </c>
      <c r="N13" s="46">
        <f>M13*O12</f>
        <v>1162863</v>
      </c>
      <c r="O13" s="39">
        <v>0.65</v>
      </c>
      <c r="P13" s="46">
        <f>M13*Q13</f>
        <v>626157</v>
      </c>
      <c r="Q13" s="39">
        <v>0.35</v>
      </c>
    </row>
    <row r="14" spans="1:17" ht="133.5" customHeight="1" x14ac:dyDescent="0.2">
      <c r="A14" s="58">
        <v>8</v>
      </c>
      <c r="B14" s="52" t="s">
        <v>235</v>
      </c>
      <c r="C14" s="51" t="s">
        <v>271</v>
      </c>
      <c r="D14" s="59" t="s">
        <v>239</v>
      </c>
      <c r="E14" s="52">
        <v>15</v>
      </c>
      <c r="F14" s="54">
        <v>42736</v>
      </c>
      <c r="G14" s="54">
        <v>43190</v>
      </c>
      <c r="H14" s="118" t="s">
        <v>629</v>
      </c>
      <c r="I14" s="52" t="s">
        <v>272</v>
      </c>
      <c r="J14" s="52" t="s">
        <v>128</v>
      </c>
      <c r="K14" s="52" t="s">
        <v>103</v>
      </c>
      <c r="L14" s="177"/>
      <c r="M14" s="50">
        <v>541200</v>
      </c>
      <c r="N14" s="50">
        <f>M14*O14</f>
        <v>351780</v>
      </c>
      <c r="O14" s="53">
        <v>0.65</v>
      </c>
      <c r="P14" s="50">
        <f>M14*Q14</f>
        <v>189420</v>
      </c>
      <c r="Q14" s="53">
        <v>0.35</v>
      </c>
    </row>
    <row r="15" spans="1:17" ht="133.5" customHeight="1" x14ac:dyDescent="0.2">
      <c r="A15" s="60">
        <v>9</v>
      </c>
      <c r="B15" s="52" t="s">
        <v>235</v>
      </c>
      <c r="C15" s="41" t="s">
        <v>274</v>
      </c>
      <c r="D15" s="41" t="s">
        <v>241</v>
      </c>
      <c r="E15" s="55">
        <v>18</v>
      </c>
      <c r="F15" s="56">
        <v>42736</v>
      </c>
      <c r="G15" s="56">
        <v>43281</v>
      </c>
      <c r="H15" s="117" t="s">
        <v>629</v>
      </c>
      <c r="I15" s="55" t="s">
        <v>282</v>
      </c>
      <c r="J15" s="55" t="s">
        <v>128</v>
      </c>
      <c r="K15" s="55" t="s">
        <v>244</v>
      </c>
      <c r="L15" s="177"/>
      <c r="M15" s="57">
        <v>585520</v>
      </c>
      <c r="N15" s="50">
        <f>M15*O15</f>
        <v>380588</v>
      </c>
      <c r="O15" s="39">
        <v>0.65</v>
      </c>
      <c r="P15" s="50">
        <f t="shared" ref="P15:P17" si="0">M15*Q15</f>
        <v>204932</v>
      </c>
      <c r="Q15" s="53">
        <v>0.35</v>
      </c>
    </row>
    <row r="16" spans="1:17" ht="151.5" customHeight="1" x14ac:dyDescent="0.2">
      <c r="A16" s="40">
        <v>10</v>
      </c>
      <c r="B16" s="52" t="s">
        <v>235</v>
      </c>
      <c r="C16" s="41" t="s">
        <v>276</v>
      </c>
      <c r="D16" s="41" t="s">
        <v>241</v>
      </c>
      <c r="E16" s="55">
        <v>12</v>
      </c>
      <c r="F16" s="56">
        <v>42735</v>
      </c>
      <c r="G16" s="56">
        <v>43099</v>
      </c>
      <c r="H16" s="117" t="s">
        <v>629</v>
      </c>
      <c r="I16" s="61" t="s">
        <v>275</v>
      </c>
      <c r="J16" s="55" t="s">
        <v>128</v>
      </c>
      <c r="K16" s="55" t="s">
        <v>244</v>
      </c>
      <c r="L16" s="177"/>
      <c r="M16" s="57">
        <v>148000</v>
      </c>
      <c r="N16" s="50">
        <f t="shared" ref="N16:N17" si="1">M16*O16</f>
        <v>96200</v>
      </c>
      <c r="O16" s="53">
        <v>0.65</v>
      </c>
      <c r="P16" s="50">
        <f t="shared" si="0"/>
        <v>51800</v>
      </c>
      <c r="Q16" s="53">
        <v>0.35</v>
      </c>
    </row>
    <row r="17" spans="1:17" ht="151.5" customHeight="1" x14ac:dyDescent="0.2">
      <c r="A17" s="40">
        <v>11</v>
      </c>
      <c r="B17" s="127" t="s">
        <v>680</v>
      </c>
      <c r="C17" s="41" t="s">
        <v>681</v>
      </c>
      <c r="D17" s="41" t="s">
        <v>682</v>
      </c>
      <c r="E17" s="127">
        <v>36</v>
      </c>
      <c r="F17" s="130">
        <v>42005</v>
      </c>
      <c r="G17" s="130">
        <v>43100</v>
      </c>
      <c r="H17" s="130" t="s">
        <v>629</v>
      </c>
      <c r="I17" s="61" t="s">
        <v>683</v>
      </c>
      <c r="J17" s="127" t="s">
        <v>152</v>
      </c>
      <c r="K17" s="127" t="s">
        <v>160</v>
      </c>
      <c r="L17" s="178"/>
      <c r="M17" s="131">
        <v>224031</v>
      </c>
      <c r="N17" s="129">
        <f t="shared" si="1"/>
        <v>145620.15</v>
      </c>
      <c r="O17" s="128">
        <v>0.65</v>
      </c>
      <c r="P17" s="129">
        <f t="shared" si="0"/>
        <v>78410.849999999991</v>
      </c>
      <c r="Q17" s="128">
        <v>0.35</v>
      </c>
    </row>
    <row r="18" spans="1:17" ht="17.25" thickBot="1" x14ac:dyDescent="0.35">
      <c r="A18" s="217" t="s">
        <v>248</v>
      </c>
      <c r="B18" s="218"/>
      <c r="C18" s="218"/>
      <c r="D18" s="218"/>
      <c r="E18" s="218"/>
      <c r="F18" s="218"/>
      <c r="G18" s="218"/>
      <c r="H18" s="218"/>
      <c r="I18" s="218"/>
      <c r="J18" s="218"/>
      <c r="K18" s="219"/>
      <c r="L18" s="31"/>
      <c r="M18" s="44">
        <f>SUM(M7:M17)</f>
        <v>6629304</v>
      </c>
      <c r="N18" s="44">
        <f>SUM(N7:N17)</f>
        <v>4309047.6000000006</v>
      </c>
      <c r="O18" s="44" t="s">
        <v>235</v>
      </c>
      <c r="P18" s="44">
        <f>SUM(P7:P17)</f>
        <v>2320256.4</v>
      </c>
      <c r="Q18" s="44" t="s">
        <v>235</v>
      </c>
    </row>
    <row r="19" spans="1:17" x14ac:dyDescent="0.2">
      <c r="M19" s="25"/>
    </row>
    <row r="20" spans="1:17" x14ac:dyDescent="0.2">
      <c r="A20" s="255" t="s">
        <v>684</v>
      </c>
      <c r="B20" s="256"/>
      <c r="C20" s="256"/>
      <c r="D20" s="256"/>
      <c r="E20" s="256"/>
      <c r="F20" s="256"/>
      <c r="G20" s="256"/>
      <c r="H20" s="256"/>
      <c r="I20" s="256"/>
      <c r="J20" s="256"/>
      <c r="K20" s="256"/>
      <c r="L20" s="256"/>
      <c r="M20" s="256"/>
      <c r="N20" s="256"/>
      <c r="O20" s="256"/>
      <c r="P20" s="256"/>
      <c r="Q20" s="256"/>
    </row>
    <row r="21" spans="1:17" x14ac:dyDescent="0.2">
      <c r="A21" s="256"/>
      <c r="B21" s="256"/>
      <c r="C21" s="256"/>
      <c r="D21" s="256"/>
      <c r="E21" s="256"/>
      <c r="F21" s="256"/>
      <c r="G21" s="256"/>
      <c r="H21" s="256"/>
      <c r="I21" s="256"/>
      <c r="J21" s="256"/>
      <c r="K21" s="256"/>
      <c r="L21" s="256"/>
      <c r="M21" s="256"/>
      <c r="N21" s="256"/>
      <c r="O21" s="256"/>
      <c r="P21" s="256"/>
      <c r="Q21" s="256"/>
    </row>
    <row r="34" spans="16:16" x14ac:dyDescent="0.2">
      <c r="P34" s="25"/>
    </row>
  </sheetData>
  <autoFilter ref="A1:Q18"/>
  <mergeCells count="17">
    <mergeCell ref="A18:K18"/>
    <mergeCell ref="L7:L17"/>
    <mergeCell ref="A20:Q21"/>
    <mergeCell ref="G1:G2"/>
    <mergeCell ref="I1:I2"/>
    <mergeCell ref="J1:J2"/>
    <mergeCell ref="K1:K2"/>
    <mergeCell ref="L1:L2"/>
    <mergeCell ref="M1:Q1"/>
    <mergeCell ref="A1:A2"/>
    <mergeCell ref="B1:B2"/>
    <mergeCell ref="C1:C2"/>
    <mergeCell ref="D1:D2"/>
    <mergeCell ref="E1:E2"/>
    <mergeCell ref="F1:F2"/>
    <mergeCell ref="H1:H2"/>
    <mergeCell ref="A6:Q6"/>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2017-10-18T05:46:59Z</dcterms:modified>
</cp:coreProperties>
</file>